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Yr End Receipts Expenditures" sheetId="2" r:id="rId5"/>
    <sheet state="visible" name="Sample YrEnd Recpts Expenditure" sheetId="3" r:id="rId6"/>
    <sheet state="hidden" name="Budget to Actual" sheetId="4" r:id="rId7"/>
    <sheet state="hidden" name="Findings FollowUp" sheetId="5" r:id="rId8"/>
    <sheet state="hidden" name="January 2022" sheetId="6" r:id="rId9"/>
  </sheets>
  <definedNames/>
  <calcPr/>
  <extLst>
    <ext uri="GoogleSheetsCustomDataVersion2">
      <go:sheetsCustomData xmlns:go="http://customooxmlschemas.google.com/" r:id="rId10" roundtripDataChecksum="Eh9VqCK5jx0+fvV/tHW6zNSF8j4k9Do4GXSoQ548oww="/>
    </ext>
  </extLst>
</workbook>
</file>

<file path=xl/sharedStrings.xml><?xml version="1.0" encoding="utf-8"?>
<sst xmlns="http://schemas.openxmlformats.org/spreadsheetml/2006/main" count="209" uniqueCount="127">
  <si>
    <t>INSTRUCTIONS:</t>
  </si>
  <si>
    <r>
      <rPr>
        <rFont val="Calibri"/>
        <color rgb="FFC00000"/>
        <sz val="11.0"/>
      </rPr>
      <t>NOTE</t>
    </r>
    <r>
      <rPr>
        <rFont val="Calibri"/>
        <color theme="1"/>
        <sz val="11.0"/>
      </rPr>
      <t xml:space="preserve">:   If you have more than one bank account, you MUST complete two separate </t>
    </r>
  </si>
  <si>
    <t>Year End Receipts and Expenditure reports; one for each bank account.</t>
  </si>
  <si>
    <r>
      <rPr>
        <rFont val="Calibri"/>
        <color theme="1"/>
        <sz val="11.0"/>
      </rPr>
      <t xml:space="preserve">Complete the tab that says "Yr End Receipts Expenditures."  Enter your beginning balance per your reconciled check book balance.  You should have reconciled your check book balances every month with your bank statements to ensure your ending balance at June 30, 202X is accurate.  Then enter all your receipts collected during the entire fiscal year for the line items listed on the spreadsheet.  Then enter all the expenses paid during the entire fiscal year for the line items listed on the spreadsheet.   NOTE:  The spreadsheet has formulas.                                                                                                                                                                                                                                                                                                                                        There is a sample report (tab highlighted in maroon) that you can reference to help you complete the Year End Receipts and Expenditures report.                                                                                                                                                                                                                                                                                                                                                                                                                                                                                                                                                                                                                                                                                                                                                                                                                                                                                                                                                                                                                                                                     Please email the completed spreadsheet to </t>
    </r>
    <r>
      <rPr>
        <rFont val="Calibri"/>
        <color rgb="FFC00000"/>
        <sz val="11.0"/>
      </rPr>
      <t>treasurer@nccualumni.org.</t>
    </r>
  </si>
  <si>
    <t>____________ Chapter</t>
  </si>
  <si>
    <t>Receipts and Expenditures</t>
  </si>
  <si>
    <t>as of June 30, 2025_</t>
  </si>
  <si>
    <t>Operating</t>
  </si>
  <si>
    <t>Beginning Cash Balance - July 1, 2024__</t>
  </si>
  <si>
    <t>Receipts for the fiscal year:</t>
  </si>
  <si>
    <t>Scholarhip Contributions</t>
  </si>
  <si>
    <t>Membership</t>
  </si>
  <si>
    <t>Life</t>
  </si>
  <si>
    <t>Annual</t>
  </si>
  <si>
    <t>National Dues</t>
  </si>
  <si>
    <t>Fundraising (explain type of fundraiser)</t>
  </si>
  <si>
    <t>(Say what the fundraiser was)</t>
  </si>
  <si>
    <t>Tuesday Giving</t>
  </si>
  <si>
    <t>Other Donations</t>
  </si>
  <si>
    <t>Thanksgiving</t>
  </si>
  <si>
    <t>Clutch Closet</t>
  </si>
  <si>
    <t>Christmas Toy Drive</t>
  </si>
  <si>
    <t>Total Receipts</t>
  </si>
  <si>
    <t>Expenditures for the Year:</t>
  </si>
  <si>
    <t xml:space="preserve">National Annual Assessment </t>
  </si>
  <si>
    <t>National MrMrs Assessment</t>
  </si>
  <si>
    <t>Scholarship to University Foundation</t>
  </si>
  <si>
    <t>Thanksgiving Dinner Drive</t>
  </si>
  <si>
    <t>Fundraising Expenditures (expenses associated with your specific fundraiser)</t>
  </si>
  <si>
    <t>Other Operating Expenditures</t>
  </si>
  <si>
    <t>Supplies</t>
  </si>
  <si>
    <t>Postage</t>
  </si>
  <si>
    <t>Printing</t>
  </si>
  <si>
    <t>Bonding</t>
  </si>
  <si>
    <t>Bank Service Charges</t>
  </si>
  <si>
    <r>
      <rPr>
        <rFont val="Calibri"/>
        <color theme="1"/>
        <sz val="11.0"/>
      </rPr>
      <t xml:space="preserve"> </t>
    </r>
    <r>
      <rPr>
        <rFont val="Calibri"/>
        <color theme="1"/>
        <sz val="11.0"/>
      </rPr>
      <t xml:space="preserve">  PayPal Fees</t>
    </r>
  </si>
  <si>
    <t>Total Expenditures</t>
  </si>
  <si>
    <t>Ending Cash Balance June 30, 2025_</t>
  </si>
  <si>
    <t>as of June 30, 20___</t>
  </si>
  <si>
    <t>Beginning Cash Balance - July 1, 202___</t>
  </si>
  <si>
    <r>
      <rPr>
        <rFont val="Calibri"/>
        <color theme="1"/>
        <sz val="11.0"/>
      </rPr>
      <t xml:space="preserve"> </t>
    </r>
    <r>
      <rPr>
        <rFont val="Calibri"/>
        <color theme="1"/>
        <sz val="11.0"/>
      </rPr>
      <t xml:space="preserve">  PayPal Fees</t>
    </r>
  </si>
  <si>
    <t>Ending Cash Balance June 30, 202__</t>
  </si>
  <si>
    <t>Durham Chapter</t>
  </si>
  <si>
    <t>Treasurer's Report</t>
  </si>
  <si>
    <t>as of November 30, 2021</t>
  </si>
  <si>
    <t>Budget</t>
  </si>
  <si>
    <t>Variance</t>
  </si>
  <si>
    <t>Restricted</t>
  </si>
  <si>
    <t>Beginning Cash Balance - November 1</t>
  </si>
  <si>
    <t>Receipts for the Month:</t>
  </si>
  <si>
    <t>Scholarhip</t>
  </si>
  <si>
    <t>Fundraising</t>
  </si>
  <si>
    <t>Events</t>
  </si>
  <si>
    <t>L. Smith</t>
  </si>
  <si>
    <t>Expenses/Transfers for the Month:</t>
  </si>
  <si>
    <t>Scholarship to Fdn Acct</t>
  </si>
  <si>
    <t>Miscellaneous</t>
  </si>
  <si>
    <t>Post Office Box Fee</t>
  </si>
  <si>
    <t>expense voucher in Nov, note says written in Dec.</t>
  </si>
  <si>
    <r>
      <rPr>
        <rFont val="Calibri"/>
        <b/>
        <color theme="1"/>
        <sz val="11.0"/>
      </rPr>
      <t xml:space="preserve"> </t>
    </r>
    <r>
      <rPr>
        <rFont val="Calibri"/>
        <b val="0"/>
        <color theme="1"/>
        <sz val="11.0"/>
      </rPr>
      <t xml:space="preserve">  PayPal Fees</t>
    </r>
  </si>
  <si>
    <t>Total ExpensesTransfers</t>
  </si>
  <si>
    <t>Ending Cash Balance November 30</t>
  </si>
  <si>
    <t>Miss Fees</t>
  </si>
  <si>
    <t>11/30 Dep??</t>
  </si>
  <si>
    <t>Reconciled To Bank</t>
  </si>
  <si>
    <t>Ending Bank Balance</t>
  </si>
  <si>
    <t>Cash App</t>
  </si>
  <si>
    <t>Alecia T</t>
  </si>
  <si>
    <t>PO Box Fee</t>
  </si>
  <si>
    <t>Andre V</t>
  </si>
  <si>
    <t>Fee Diff</t>
  </si>
  <si>
    <t>Reconciled to Book</t>
  </si>
  <si>
    <t>NCCU Alumni Durham Chapter</t>
  </si>
  <si>
    <t>Resolved</t>
  </si>
  <si>
    <t>Brief Description of Resolution</t>
  </si>
  <si>
    <t>Follow-Up to Internal Audit Findings</t>
  </si>
  <si>
    <t>Yes</t>
  </si>
  <si>
    <t>No</t>
  </si>
  <si>
    <r>
      <rPr>
        <rFont val="Times New Roman"/>
        <b/>
        <color theme="1"/>
        <sz val="12.0"/>
      </rPr>
      <t>Finding 1</t>
    </r>
    <r>
      <rPr>
        <rFont val="Times New Roman"/>
        <b val="0"/>
        <color theme="1"/>
        <sz val="12.0"/>
      </rPr>
      <t>: The Chapter did not record PayPal collections in the receipt book.  PayPal collections are recorded in a Cash Receipts journal.</t>
    </r>
  </si>
  <si>
    <r>
      <rPr>
        <rFont val="Times New Roman"/>
        <b/>
        <color theme="1"/>
        <sz val="12.0"/>
      </rPr>
      <t>Recommendation 1</t>
    </r>
    <r>
      <rPr>
        <rFont val="Times New Roman"/>
        <b val="0"/>
        <color theme="1"/>
        <sz val="12.0"/>
      </rPr>
      <t xml:space="preserve">: The chapter should record a summary receipt in the receipt book at least one receipt for PayPal collections for the week.  </t>
    </r>
  </si>
  <si>
    <r>
      <rPr>
        <rFont val="Times New Roman"/>
        <b/>
        <color theme="1"/>
        <sz val="12.0"/>
      </rPr>
      <t>Finding 2:</t>
    </r>
    <r>
      <rPr>
        <rFont val="Times New Roman"/>
        <b val="0"/>
        <color theme="1"/>
        <sz val="12.0"/>
      </rPr>
      <t xml:space="preserve"> The Financial Secretary did not have access to monitor PayPal receipts.</t>
    </r>
  </si>
  <si>
    <r>
      <rPr>
        <rFont val="Times New Roman"/>
        <b/>
        <color theme="1"/>
        <sz val="12.0"/>
      </rPr>
      <t>Recommendation 2</t>
    </r>
    <r>
      <rPr>
        <rFont val="Times New Roman"/>
        <b val="0"/>
        <color theme="1"/>
        <sz val="12.0"/>
      </rPr>
      <t>: The Financial Secretary should monitor PayPal collections and report such to the Treasurer and other officers as needed.  This enhances the separation of duties of receiving and disbursing funds.</t>
    </r>
  </si>
  <si>
    <r>
      <rPr>
        <rFont val="Times New Roman"/>
        <b/>
        <color theme="1"/>
        <sz val="12.0"/>
      </rPr>
      <t>Finding 3:</t>
    </r>
    <r>
      <rPr>
        <rFont val="Times New Roman"/>
        <b val="0"/>
        <color theme="1"/>
        <sz val="12.0"/>
      </rPr>
      <t xml:space="preserve"> PayPal collections were not reported on the monthly Treasurer’s reports, unless transferred into the bank.  Per the By-Laws, the Treasurer shall keep an accurate account of funds collected, deposited, and disbursed.</t>
    </r>
  </si>
  <si>
    <r>
      <rPr>
        <rFont val="Times New Roman"/>
        <b/>
        <color theme="1"/>
        <sz val="12.0"/>
      </rPr>
      <t>Recommendation 3:</t>
    </r>
    <r>
      <rPr>
        <rFont val="Times New Roman"/>
        <b val="0"/>
        <color theme="1"/>
        <sz val="12.0"/>
      </rPr>
      <t xml:space="preserve"> The Treasurer must report all monies received/collected each month, regardless if deposited to bank.</t>
    </r>
  </si>
  <si>
    <r>
      <rPr>
        <rFont val="Times New Roman"/>
        <b/>
        <color theme="1"/>
        <sz val="12.0"/>
      </rPr>
      <t>Finding 4:</t>
    </r>
    <r>
      <rPr>
        <rFont val="Times New Roman"/>
        <b val="0"/>
        <color theme="1"/>
        <sz val="12.0"/>
      </rPr>
      <t xml:space="preserve"> PayPal collections are not transferred to the bank account (s) on a consistent basis.</t>
    </r>
  </si>
  <si>
    <r>
      <rPr>
        <rFont val="Times New Roman"/>
        <b/>
        <color theme="1"/>
        <sz val="12.0"/>
      </rPr>
      <t>Recommendation 4:</t>
    </r>
    <r>
      <rPr>
        <rFont val="Times New Roman"/>
        <b val="0"/>
        <color theme="1"/>
        <sz val="12.0"/>
      </rPr>
      <t xml:space="preserve"> PayPal collections should be transferred to the requisite bank account on a consistent basis (weekly, bi-weekly).</t>
    </r>
  </si>
  <si>
    <r>
      <rPr>
        <rFont val="Times New Roman"/>
        <b/>
        <color theme="1"/>
        <sz val="12.0"/>
      </rPr>
      <t>Finding 5:</t>
    </r>
    <r>
      <rPr>
        <rFont val="Times New Roman"/>
        <b val="0"/>
        <color theme="1"/>
        <sz val="12.0"/>
      </rPr>
      <t xml:space="preserve"> Receipt item (352051 for $250) was from the Financial Secretary, wherein the Financial Secretary receipted herself.</t>
    </r>
  </si>
  <si>
    <r>
      <rPr>
        <rFont val="Times New Roman"/>
        <b/>
        <color theme="1"/>
        <sz val="12.0"/>
      </rPr>
      <t>Recommendation 5:</t>
    </r>
    <r>
      <rPr>
        <rFont val="Times New Roman"/>
        <b val="0"/>
        <color theme="1"/>
        <sz val="12.0"/>
      </rPr>
      <t xml:space="preserve"> The Financial Secretary should be written a receipt for his/her monies given by another officer.</t>
    </r>
  </si>
  <si>
    <r>
      <rPr>
        <rFont val="Times New Roman"/>
        <b/>
        <color theme="1"/>
        <sz val="12.0"/>
      </rPr>
      <t>Finding 6:</t>
    </r>
    <r>
      <rPr>
        <rFont val="Times New Roman"/>
        <b val="0"/>
        <color theme="1"/>
        <sz val="12.0"/>
      </rPr>
      <t xml:space="preserve"> The By-Laws [Article IV, section 6 (5)] do not speak to the Financial Secretary providing a written report at each chapter meeting.</t>
    </r>
  </si>
  <si>
    <r>
      <rPr>
        <rFont val="Times New Roman"/>
        <b/>
        <color theme="1"/>
        <sz val="12.0"/>
      </rPr>
      <t>Recommendation 6:</t>
    </r>
    <r>
      <rPr>
        <rFont val="Times New Roman"/>
        <b val="0"/>
        <color theme="1"/>
        <sz val="12.0"/>
      </rPr>
      <t xml:space="preserve"> The By-Laws should be revised to allow for the Financial Secretary (FS) to give a written report to the Chapter each month.  This provides a check and balance on funds received by the FS versus those reported on the Treasurer’s report.</t>
    </r>
  </si>
  <si>
    <r>
      <rPr>
        <rFont val="Times New Roman"/>
        <b/>
        <color theme="1"/>
        <sz val="12.0"/>
      </rPr>
      <t>Finding 7:</t>
    </r>
    <r>
      <rPr>
        <rFont val="Times New Roman"/>
        <b val="0"/>
        <color theme="1"/>
        <sz val="12.0"/>
      </rPr>
      <t xml:space="preserve"> The By-Laws [Article IV, sect. 6 (5)] states: “The Financial Secretary shall: a) distribute receipts for monies received by the Treasurer; ……,” which can be interpreted as the Treasurer collecting monies.</t>
    </r>
  </si>
  <si>
    <r>
      <rPr>
        <rFont val="Times New Roman"/>
        <b/>
        <color theme="1"/>
        <sz val="12.0"/>
      </rPr>
      <t>Recommendation 7:</t>
    </r>
    <r>
      <rPr>
        <rFont val="Times New Roman"/>
        <b val="0"/>
        <color theme="1"/>
        <sz val="12.0"/>
      </rPr>
      <t xml:space="preserve"> The By-Laws should be reviewed and clarified.</t>
    </r>
  </si>
  <si>
    <r>
      <rPr>
        <rFont val="Times New Roman"/>
        <b/>
        <color theme="1"/>
        <sz val="12.0"/>
      </rPr>
      <t>Finding 8:</t>
    </r>
    <r>
      <rPr>
        <rFont val="Times New Roman"/>
        <b val="0"/>
        <color theme="1"/>
        <sz val="12.0"/>
      </rPr>
      <t xml:space="preserve"> There are no written policies and procedures.  By-laws are not written policies nor procedures for daily, weekly, or monthly duties.</t>
    </r>
  </si>
  <si>
    <r>
      <rPr>
        <rFont val="Times New Roman"/>
        <b/>
        <color theme="1"/>
        <sz val="12.0"/>
      </rPr>
      <t>Recommendation 8:</t>
    </r>
    <r>
      <rPr>
        <rFont val="Times New Roman"/>
        <b val="0"/>
        <color theme="1"/>
        <sz val="12.0"/>
      </rPr>
      <t xml:space="preserve"> Policies and Procedures should be developed for both cash receipting and cash disbursing functions.</t>
    </r>
  </si>
  <si>
    <r>
      <rPr>
        <rFont val="Times New Roman"/>
        <b/>
        <color theme="1"/>
        <sz val="12.0"/>
      </rPr>
      <t>Finding 9:</t>
    </r>
    <r>
      <rPr>
        <rFont val="Times New Roman"/>
        <b val="0"/>
        <color theme="1"/>
        <sz val="12.0"/>
      </rPr>
      <t xml:space="preserve"> The approved budget didn’t contain line items for a couple of recurring expenditures (i.e., PO Box, Bonding insurance).</t>
    </r>
  </si>
  <si>
    <r>
      <rPr>
        <rFont val="Times New Roman"/>
        <b/>
        <color theme="1"/>
        <sz val="12.0"/>
      </rPr>
      <t>Recommendation 9:</t>
    </r>
    <r>
      <rPr>
        <rFont val="Times New Roman"/>
        <b val="0"/>
        <color theme="1"/>
        <sz val="12.0"/>
      </rPr>
      <t xml:space="preserve"> The budget should have a line item for recurring items, which would assist with understanding historical spending and alert future officers to expenditures to expect.</t>
    </r>
  </si>
  <si>
    <r>
      <rPr>
        <rFont val="Times New Roman"/>
        <b/>
        <color theme="1"/>
        <sz val="12.0"/>
      </rPr>
      <t>Finding 10:</t>
    </r>
    <r>
      <rPr>
        <rFont val="Times New Roman"/>
        <b val="0"/>
        <color theme="1"/>
        <sz val="12.0"/>
      </rPr>
      <t xml:space="preserve"> There has not been any bonding insurance purchased in the last four years. [Article IV, sect. 6 (6)] states that the Treasurer shall be bonded by the Chapter.</t>
    </r>
  </si>
  <si>
    <r>
      <rPr>
        <rFont val="Times New Roman"/>
        <b/>
        <color theme="1"/>
        <sz val="12.0"/>
      </rPr>
      <t>Recommendation 10:</t>
    </r>
    <r>
      <rPr>
        <rFont val="Times New Roman"/>
        <b val="0"/>
        <color theme="1"/>
        <sz val="12.0"/>
      </rPr>
      <t xml:space="preserve"> The Chapter should secure bonding insurance for any officer or member handling cash or other significant assets.</t>
    </r>
  </si>
  <si>
    <r>
      <rPr>
        <rFont val="Times New Roman"/>
        <b/>
        <color theme="1"/>
        <sz val="12.0"/>
      </rPr>
      <t>Finding 11:</t>
    </r>
    <r>
      <rPr>
        <rFont val="Times New Roman"/>
        <b val="0"/>
        <color theme="1"/>
        <sz val="12.0"/>
      </rPr>
      <t xml:space="preserve"> There is no budget expense line for “Other Contributions” given by the Durham Chapter.  Three separate contributions were given totaling $900.</t>
    </r>
  </si>
  <si>
    <r>
      <rPr>
        <rFont val="Times New Roman"/>
        <b/>
        <color theme="1"/>
        <sz val="12.0"/>
      </rPr>
      <t>Recommendation 11:</t>
    </r>
    <r>
      <rPr>
        <rFont val="Times New Roman"/>
        <b val="0"/>
        <color theme="1"/>
        <sz val="12.0"/>
      </rPr>
      <t xml:space="preserve"> Add an “Other Contributions” budget line to provide a clear accounting of monies being expended.</t>
    </r>
  </si>
  <si>
    <r>
      <rPr>
        <rFont val="Times New Roman"/>
        <b/>
        <color theme="1"/>
        <sz val="12.0"/>
      </rPr>
      <t>Finding 12:</t>
    </r>
    <r>
      <rPr>
        <rFont val="Times New Roman"/>
        <b val="0"/>
        <color theme="1"/>
        <sz val="12.0"/>
      </rPr>
      <t xml:space="preserve"> Unexpended items from the prior year (i.e., SMBC and Eagle Club) were not brought forward to the current year’s budget; however, the expenditures were made in the current year.</t>
    </r>
  </si>
  <si>
    <r>
      <rPr>
        <rFont val="Times New Roman"/>
        <b/>
        <color theme="1"/>
        <sz val="12.0"/>
      </rPr>
      <t>Recommendation 12:</t>
    </r>
    <r>
      <rPr>
        <rFont val="Times New Roman"/>
        <b val="0"/>
        <color theme="1"/>
        <sz val="12.0"/>
      </rPr>
      <t xml:space="preserve"> The current year’s budget should take into consideration items that were not paid from the prior year, but will be paid in the current year.</t>
    </r>
  </si>
  <si>
    <r>
      <rPr>
        <rFont val="Times New Roman"/>
        <b/>
        <color theme="1"/>
        <sz val="12.0"/>
      </rPr>
      <t>Finding 13:</t>
    </r>
    <r>
      <rPr>
        <rFont val="Times New Roman"/>
        <b val="0"/>
        <color theme="1"/>
        <sz val="12.0"/>
      </rPr>
      <t xml:space="preserve"> The NCCU Student Scholarship line was over-expended beyond the budget by $2,000.</t>
    </r>
  </si>
  <si>
    <r>
      <rPr>
        <rFont val="Times New Roman"/>
        <b/>
        <color theme="1"/>
        <sz val="12.0"/>
      </rPr>
      <t>Recommendation 13:</t>
    </r>
    <r>
      <rPr>
        <rFont val="Times New Roman"/>
        <b val="0"/>
        <color theme="1"/>
        <sz val="12.0"/>
      </rPr>
      <t xml:space="preserve"> Budgets should be revised when over-expended by moving monies from a “contingency,” “miscellaneous,” or other unused line items.</t>
    </r>
  </si>
  <si>
    <r>
      <rPr>
        <rFont val="Times New Roman"/>
        <b/>
        <color theme="1"/>
        <sz val="12.0"/>
      </rPr>
      <t>Finding 14:</t>
    </r>
    <r>
      <rPr>
        <rFont val="Times New Roman"/>
        <b val="0"/>
        <color theme="1"/>
        <sz val="12.0"/>
      </rPr>
      <t xml:space="preserve"> The Miscellaneous budget line contained various types of expenditures that could be more appropriately classified in distinct line items.</t>
    </r>
  </si>
  <si>
    <r>
      <rPr>
        <rFont val="Times New Roman"/>
        <b/>
        <color theme="1"/>
        <sz val="12.0"/>
      </rPr>
      <t>Recommendation 14:</t>
    </r>
    <r>
      <rPr>
        <rFont val="Times New Roman"/>
        <b val="0"/>
        <color theme="1"/>
        <sz val="12.0"/>
      </rPr>
      <t xml:space="preserve"> The Miscellaneous budget should really be a small as possible and not just be a catch all.</t>
    </r>
  </si>
  <si>
    <r>
      <rPr>
        <rFont val="Times New Roman"/>
        <b/>
        <color theme="1"/>
        <sz val="12.0"/>
      </rPr>
      <t>Finding 15:</t>
    </r>
    <r>
      <rPr>
        <rFont val="Times New Roman"/>
        <b val="0"/>
        <color theme="1"/>
        <sz val="12.0"/>
      </rPr>
      <t xml:space="preserve"> Check 2088 was written to the President and signed by the President, who is an authorized signer.</t>
    </r>
  </si>
  <si>
    <r>
      <rPr>
        <rFont val="Times New Roman"/>
        <b/>
        <color theme="1"/>
        <sz val="12.0"/>
      </rPr>
      <t>Recommendation 15:</t>
    </r>
    <r>
      <rPr>
        <rFont val="Times New Roman"/>
        <b val="0"/>
        <color theme="1"/>
        <sz val="12.0"/>
      </rPr>
      <t xml:space="preserve"> Authorized signers should never sign checks written to him/her.</t>
    </r>
  </si>
  <si>
    <r>
      <rPr>
        <rFont val="Times New Roman"/>
        <b/>
        <color theme="1"/>
        <sz val="12.0"/>
      </rPr>
      <t>Finding 16:</t>
    </r>
    <r>
      <rPr>
        <rFont val="Times New Roman"/>
        <b val="0"/>
        <color theme="1"/>
        <sz val="12.0"/>
      </rPr>
      <t xml:space="preserve"> Five checks (2072, 2073, 2100, 2101 and 1083) were signed by the Financial Secretary, as the FS is authorized to do.</t>
    </r>
  </si>
  <si>
    <r>
      <rPr>
        <rFont val="Times New Roman"/>
        <b/>
        <color theme="1"/>
        <sz val="12.0"/>
      </rPr>
      <t>Recommendation 16:</t>
    </r>
    <r>
      <rPr>
        <rFont val="Times New Roman"/>
        <b val="0"/>
        <color theme="1"/>
        <sz val="12.0"/>
      </rPr>
      <t xml:space="preserve"> Best practices dictate those persons responsible for cash receipts do not sign checks.  This will reduce collusion between the two persons handling monies.</t>
    </r>
  </si>
  <si>
    <r>
      <rPr>
        <rFont val="Times New Roman"/>
        <b/>
        <color theme="1"/>
        <sz val="12.0"/>
      </rPr>
      <t>Finding 17:</t>
    </r>
    <r>
      <rPr>
        <rFont val="Times New Roman"/>
        <b val="0"/>
        <color theme="1"/>
        <sz val="12.0"/>
      </rPr>
      <t xml:space="preserve"> Of the 37 checks reviewed, 25 had no voucher prepared; six had no invoice or receipt.</t>
    </r>
  </si>
  <si>
    <r>
      <rPr>
        <rFont val="Times New Roman"/>
        <b/>
        <color theme="1"/>
        <sz val="12.0"/>
      </rPr>
      <t>Recommendation 17:</t>
    </r>
    <r>
      <rPr>
        <rFont val="Times New Roman"/>
        <b val="0"/>
        <color theme="1"/>
        <sz val="12.0"/>
      </rPr>
      <t xml:space="preserve"> All expenditures should have a voucher prepared.  The voucher should be supported by receipts for reimbursement, invoices requesting payment, or a gift receipt in the case of contributions.  All vouchers should be signed by the persons requesting the payment, by the Treasurer (if not the requester), and by the President.  This helps to ensure that expenditures are appropriately approved and well documented.</t>
    </r>
  </si>
  <si>
    <r>
      <rPr>
        <rFont val="Times New Roman"/>
        <b/>
        <color theme="1"/>
        <sz val="12.0"/>
      </rPr>
      <t>Finding 18:</t>
    </r>
    <r>
      <rPr>
        <rFont val="Times New Roman"/>
        <b val="0"/>
        <color theme="1"/>
        <sz val="12.0"/>
      </rPr>
      <t xml:space="preserve"> The receipt for reimbursement-check #2075 for the Freshmen Class event contained personal items related to the Chapter member being reimbursed.  The member was not reimbursed for the personal items.</t>
    </r>
  </si>
  <si>
    <r>
      <rPr>
        <rFont val="Times New Roman"/>
        <b/>
        <color theme="1"/>
        <sz val="12.0"/>
      </rPr>
      <t>Recommendation 18:</t>
    </r>
    <r>
      <rPr>
        <rFont val="Times New Roman"/>
        <b val="0"/>
        <color theme="1"/>
        <sz val="12.0"/>
      </rPr>
      <t xml:space="preserve"> Receipts should only contain business expenses for the Chapter. A separate purchase should be made for personal items if personal shopping is needed.</t>
    </r>
  </si>
  <si>
    <r>
      <rPr>
        <rFont val="Times New Roman"/>
        <b/>
        <color theme="1"/>
        <sz val="12.0"/>
      </rPr>
      <t>Finding 19:</t>
    </r>
    <r>
      <rPr>
        <rFont val="Times New Roman"/>
        <b val="0"/>
        <color theme="1"/>
        <sz val="12.0"/>
      </rPr>
      <t xml:space="preserve"> There was one check (#1082 from Scholarship acct.) appropriately voided, but with the signature line intact.</t>
    </r>
  </si>
  <si>
    <r>
      <rPr>
        <rFont val="Times New Roman"/>
        <b/>
        <color theme="1"/>
        <sz val="12.0"/>
      </rPr>
      <t>Recommendation 19:</t>
    </r>
    <r>
      <rPr>
        <rFont val="Times New Roman"/>
        <b val="0"/>
        <color theme="1"/>
        <sz val="12.0"/>
      </rPr>
      <t xml:space="preserve">  Cut out the signature line and account number on voided checks to prevent any possibility of negotiating a voided check.</t>
    </r>
  </si>
  <si>
    <r>
      <rPr>
        <rFont val="Times New Roman"/>
        <b/>
        <color theme="1"/>
        <sz val="12.0"/>
      </rPr>
      <t>Finding 20:</t>
    </r>
    <r>
      <rPr>
        <rFont val="Times New Roman"/>
        <b val="0"/>
        <color theme="1"/>
        <sz val="12.0"/>
      </rPr>
      <t xml:space="preserve"> Operating Bank Account ending in 4006 does not cutoff at the end of each calendar month.</t>
    </r>
  </si>
  <si>
    <r>
      <rPr>
        <rFont val="Times New Roman"/>
        <b/>
        <color theme="1"/>
        <sz val="12.0"/>
      </rPr>
      <t>Recommendation 20:</t>
    </r>
    <r>
      <rPr>
        <rFont val="Times New Roman"/>
        <b val="0"/>
        <color theme="1"/>
        <sz val="12.0"/>
      </rPr>
      <t xml:space="preserve"> Business bank accounts should end at the end of each calendar month for ease of reconciliation and monthly reporting.  The Chapter should request the bank to cut off the operating bank statement at the end of each calendar month just as it does the Scholarship bank account.</t>
    </r>
  </si>
  <si>
    <r>
      <rPr>
        <rFont val="Times New Roman"/>
        <b/>
        <color theme="1"/>
        <sz val="12.0"/>
      </rPr>
      <t>Finding 21:</t>
    </r>
    <r>
      <rPr>
        <rFont val="Times New Roman"/>
        <b val="0"/>
        <color theme="1"/>
        <sz val="12.0"/>
      </rPr>
      <t xml:space="preserve"> The Treasurer does not prepare and present a monthly financial statement to the Chapter, but rather presents a bank reconciliation.  The reconciliation doesn’t contain all monies collected or disbursed by the Chapter in each month (see finding #3).</t>
    </r>
  </si>
  <si>
    <r>
      <rPr>
        <rFont val="Times New Roman"/>
        <b/>
        <color theme="1"/>
        <sz val="12.0"/>
      </rPr>
      <t xml:space="preserve">Recommendation 21:  </t>
    </r>
    <r>
      <rPr>
        <rFont val="Times New Roman"/>
        <b val="0"/>
        <color theme="1"/>
        <sz val="12.0"/>
      </rPr>
      <t>The Treasurer should prepare a monthly financial statement that contains all receipts/expenditures for both the Operating and Scholarship accounts.  This does not replace the bank reconciliations, but is the primary report presented to the chapter.</t>
    </r>
  </si>
  <si>
    <r>
      <rPr>
        <rFont val="Times New Roman"/>
        <b/>
        <color theme="1"/>
        <sz val="12.0"/>
      </rPr>
      <t>Finding 22:</t>
    </r>
    <r>
      <rPr>
        <rFont val="Times New Roman"/>
        <b val="0"/>
        <color theme="1"/>
        <sz val="12.0"/>
      </rPr>
      <t xml:space="preserve"> There are no Budget to Actual reports prepared of the financial transactions.</t>
    </r>
  </si>
  <si>
    <r>
      <rPr>
        <rFont val="Times New Roman"/>
        <b/>
        <color theme="1"/>
        <sz val="12.0"/>
      </rPr>
      <t>Recommendation 22:</t>
    </r>
    <r>
      <rPr>
        <rFont val="Times New Roman"/>
        <b val="0"/>
        <color theme="1"/>
        <sz val="12.0"/>
      </rPr>
      <t xml:space="preserve"> It is recommended that Budget to Actual reports be done monthly to show the status of remaining budgets.  It will help in making decisions regarding expenditures currently and in the future.</t>
    </r>
  </si>
  <si>
    <t>Transfer Donation to Fdn Endow Acct</t>
  </si>
  <si>
    <t>Sip and Paint Event</t>
  </si>
  <si>
    <t>Toy Drive</t>
  </si>
  <si>
    <t xml:space="preserve">   Other (Chapter Social)</t>
  </si>
  <si>
    <r>
      <rPr>
        <rFont val="Calibri"/>
        <b/>
        <color theme="1"/>
        <sz val="11.0"/>
      </rPr>
      <t xml:space="preserve"> </t>
    </r>
    <r>
      <rPr>
        <rFont val="Calibri"/>
        <b val="0"/>
        <color theme="1"/>
        <sz val="11.0"/>
      </rPr>
      <t xml:space="preserve">  PayPal Fees</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</si>
</sst>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_(&quot;$&quot;* #,##0.00_);_(&quot;$&quot;* \(#,##0.00\);_(&quot;$&quot;* &quot;-&quot;??_);_(@_)"/>
    <numFmt numFmtId="166" formatCode="_(* #,##0.00_);_(* \(#,##0.00\);_(* &quot;-&quot;??_);_(@_)"/>
  </numFmts>
  <fonts count="14">
    <font>
      <sz val="11.0"/>
      <color theme="1"/>
      <name val="Calibri"/>
      <scheme val="minor"/>
    </font>
    <font>
      <sz val="11.0"/>
      <color theme="1"/>
      <name val="Calibri"/>
    </font>
    <font>
      <color theme="1"/>
      <name val="Calibri"/>
      <scheme val="minor"/>
    </font>
    <font>
      <b/>
      <sz val="11.0"/>
      <color theme="1"/>
      <name val="Calibri"/>
    </font>
    <font>
      <b/>
      <i/>
      <sz val="11.0"/>
      <color theme="1"/>
      <name val="Calibri"/>
    </font>
    <font>
      <sz val="11.0"/>
      <color rgb="FFFF0000"/>
      <name val="Calibri"/>
    </font>
    <font>
      <i/>
      <sz val="11.0"/>
      <color theme="1"/>
      <name val="Calibri"/>
    </font>
    <font>
      <u/>
      <sz val="11.0"/>
      <color theme="1"/>
      <name val="Calibri"/>
    </font>
    <font>
      <sz val="11.0"/>
      <color theme="1"/>
      <name val="Times New Roman"/>
    </font>
    <font/>
    <font>
      <b/>
      <sz val="12.0"/>
      <color theme="1"/>
      <name val="Times New Roman"/>
    </font>
    <font>
      <sz val="12.0"/>
      <color theme="1"/>
      <name val="Times New Roman"/>
    </font>
    <font>
      <b/>
      <i/>
      <sz val="12.0"/>
      <color theme="1"/>
      <name val="Times New Roman"/>
    </font>
    <font>
      <sz val="10.0"/>
      <color theme="1"/>
      <name val="Calibri"/>
    </font>
  </fonts>
  <fills count="3">
    <fill>
      <patternFill patternType="none"/>
    </fill>
    <fill>
      <patternFill patternType="lightGray"/>
    </fill>
    <fill>
      <patternFill patternType="solid">
        <fgColor rgb="FFFFFF00"/>
        <bgColor rgb="FFFFFF00"/>
      </patternFill>
    </fill>
  </fills>
  <borders count="14">
    <border/>
    <border>
      <left/>
      <right/>
      <top/>
      <bottom/>
    </border>
    <border>
      <bottom style="thin">
        <color rgb="FF000000"/>
      </bottom>
    </border>
    <border>
      <top style="thin">
        <color rgb="FF000000"/>
      </top>
      <bottom style="double">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0" fillId="0" fontId="1" numFmtId="0" xfId="0" applyAlignment="1" applyFont="1">
      <alignment horizontal="left" shrinkToFit="0" vertical="top" wrapText="1"/>
    </xf>
    <xf borderId="0" fillId="0" fontId="1" numFmtId="0" xfId="0" applyAlignment="1" applyFont="1">
      <alignment shrinkToFit="0" wrapText="1"/>
    </xf>
    <xf borderId="0" fillId="0" fontId="1" numFmtId="0" xfId="0" applyAlignment="1" applyFont="1">
      <alignment horizontal="center"/>
    </xf>
    <xf borderId="1" fillId="2" fontId="3" numFmtId="0" xfId="0" applyBorder="1" applyFont="1"/>
    <xf borderId="0" fillId="0" fontId="1" numFmtId="164" xfId="0" applyFont="1" applyNumberFormat="1"/>
    <xf borderId="0" fillId="0" fontId="1" numFmtId="164" xfId="0" applyAlignment="1" applyFont="1" applyNumberFormat="1">
      <alignment readingOrder="0"/>
    </xf>
    <xf borderId="0" fillId="0" fontId="1" numFmtId="165" xfId="0" applyFont="1" applyNumberFormat="1"/>
    <xf borderId="1" fillId="2" fontId="4" numFmtId="0" xfId="0" applyBorder="1" applyFont="1"/>
    <xf borderId="1" fillId="2" fontId="3" numFmtId="0" xfId="0" applyAlignment="1" applyBorder="1" applyFont="1">
      <alignment horizontal="left"/>
    </xf>
    <xf borderId="0" fillId="0" fontId="1" numFmtId="166" xfId="0" applyFont="1" applyNumberFormat="1"/>
    <xf borderId="0" fillId="0" fontId="1" numFmtId="166" xfId="0" applyAlignment="1" applyFont="1" applyNumberFormat="1">
      <alignment readingOrder="0"/>
    </xf>
    <xf borderId="1" fillId="2" fontId="1" numFmtId="0" xfId="0" applyAlignment="1" applyBorder="1" applyFont="1">
      <alignment horizontal="left"/>
    </xf>
    <xf borderId="0" fillId="0" fontId="5" numFmtId="166" xfId="0" applyFont="1" applyNumberFormat="1"/>
    <xf borderId="0" fillId="0" fontId="1" numFmtId="0" xfId="0" applyAlignment="1" applyFont="1">
      <alignment horizontal="left"/>
    </xf>
    <xf borderId="2" fillId="0" fontId="1" numFmtId="166" xfId="0" applyBorder="1" applyFont="1" applyNumberFormat="1"/>
    <xf borderId="0" fillId="0" fontId="6" numFmtId="0" xfId="0" applyAlignment="1" applyFont="1">
      <alignment horizontal="left"/>
    </xf>
    <xf borderId="0" fillId="0" fontId="4" numFmtId="0" xfId="0" applyFont="1"/>
    <xf borderId="1" fillId="2" fontId="4" numFmtId="0" xfId="0" applyAlignment="1" applyBorder="1" applyFont="1">
      <alignment horizontal="left"/>
    </xf>
    <xf borderId="0" fillId="0" fontId="7" numFmtId="165" xfId="0" applyFont="1" applyNumberFormat="1"/>
    <xf borderId="3" fillId="0" fontId="1" numFmtId="164" xfId="0" applyBorder="1" applyFont="1" applyNumberFormat="1"/>
    <xf borderId="0" fillId="0" fontId="3" numFmtId="0" xfId="0" applyFont="1"/>
    <xf borderId="0" fillId="0" fontId="3" numFmtId="0" xfId="0" applyAlignment="1" applyFont="1">
      <alignment horizontal="left"/>
    </xf>
    <xf borderId="1" fillId="2" fontId="1" numFmtId="166" xfId="0" applyBorder="1" applyFont="1" applyNumberFormat="1"/>
    <xf borderId="3" fillId="0" fontId="1" numFmtId="165" xfId="0" applyBorder="1" applyFont="1" applyNumberFormat="1"/>
    <xf borderId="0" fillId="0" fontId="8" numFmtId="0" xfId="0" applyFont="1"/>
    <xf borderId="4" fillId="0" fontId="8" numFmtId="0" xfId="0" applyAlignment="1" applyBorder="1" applyFont="1">
      <alignment horizontal="center"/>
    </xf>
    <xf borderId="5" fillId="0" fontId="9" numFmtId="0" xfId="0" applyBorder="1" applyFont="1"/>
    <xf borderId="6" fillId="0" fontId="9" numFmtId="0" xfId="0" applyBorder="1" applyFont="1"/>
    <xf borderId="7" fillId="0" fontId="8" numFmtId="0" xfId="0" applyAlignment="1" applyBorder="1" applyFont="1">
      <alignment horizontal="center"/>
    </xf>
    <xf borderId="8" fillId="0" fontId="1" numFmtId="0" xfId="0" applyAlignment="1" applyBorder="1" applyFont="1">
      <alignment horizontal="center"/>
    </xf>
    <xf borderId="9" fillId="0" fontId="9" numFmtId="0" xfId="0" applyBorder="1" applyFont="1"/>
    <xf borderId="10" fillId="0" fontId="9" numFmtId="0" xfId="0" applyBorder="1" applyFont="1"/>
    <xf borderId="11" fillId="0" fontId="9" numFmtId="0" xfId="0" applyBorder="1" applyFont="1"/>
    <xf borderId="2" fillId="0" fontId="9" numFmtId="0" xfId="0" applyBorder="1" applyFont="1"/>
    <xf borderId="12" fillId="0" fontId="9" numFmtId="0" xfId="0" applyBorder="1" applyFont="1"/>
    <xf borderId="13" fillId="0" fontId="10" numFmtId="0" xfId="0" applyAlignment="1" applyBorder="1" applyFont="1">
      <alignment shrinkToFit="0" vertical="center" wrapText="1"/>
    </xf>
    <xf borderId="13" fillId="0" fontId="1" numFmtId="0" xfId="0" applyBorder="1" applyFont="1"/>
    <xf borderId="4" fillId="0" fontId="1" numFmtId="0" xfId="0" applyAlignment="1" applyBorder="1" applyFont="1">
      <alignment horizontal="center"/>
    </xf>
    <xf borderId="4" fillId="0" fontId="1" numFmtId="0" xfId="0" applyAlignment="1" applyBorder="1" applyFont="1">
      <alignment horizontal="center" shrinkToFit="0" wrapText="1"/>
    </xf>
    <xf borderId="13" fillId="0" fontId="1" numFmtId="0" xfId="0" applyAlignment="1" applyBorder="1" applyFont="1">
      <alignment shrinkToFit="0" wrapText="1"/>
    </xf>
    <xf borderId="13" fillId="0" fontId="10" numFmtId="0" xfId="0" applyAlignment="1" applyBorder="1" applyFont="1">
      <alignment vertical="center"/>
    </xf>
    <xf borderId="13" fillId="0" fontId="10" numFmtId="0" xfId="0" applyAlignment="1" applyBorder="1" applyFont="1">
      <alignment horizontal="left" shrinkToFit="0" vertical="top" wrapText="1"/>
    </xf>
    <xf borderId="13" fillId="0" fontId="11" numFmtId="0" xfId="0" applyAlignment="1" applyBorder="1" applyFont="1">
      <alignment vertical="center"/>
    </xf>
    <xf borderId="13" fillId="0" fontId="11" numFmtId="0" xfId="0" applyAlignment="1" applyBorder="1" applyFont="1">
      <alignment shrinkToFit="0" vertical="center" wrapText="1"/>
    </xf>
    <xf borderId="13" fillId="0" fontId="12" numFmtId="0" xfId="0" applyAlignment="1" applyBorder="1" applyFont="1">
      <alignment shrinkToFit="0" vertical="center" wrapText="1"/>
    </xf>
    <xf borderId="13" fillId="0" fontId="10" numFmtId="0" xfId="0" applyAlignment="1" applyBorder="1" applyFont="1">
      <alignment shrinkToFit="0" wrapText="1"/>
    </xf>
    <xf borderId="0" fillId="0" fontId="13" numFmtId="166"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1724025</xdr:colOff>
      <xdr:row>0</xdr:row>
      <xdr:rowOff>0</xdr:rowOff>
    </xdr:from>
    <xdr:ext cx="1447800" cy="1524000"/>
    <xdr:pic>
      <xdr:nvPicPr>
        <xdr:cNvPr descr="NCCU Alumni Association Seal_rz"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1724025</xdr:colOff>
      <xdr:row>0</xdr:row>
      <xdr:rowOff>0</xdr:rowOff>
    </xdr:from>
    <xdr:ext cx="1447800" cy="1524000"/>
    <xdr:pic>
      <xdr:nvPicPr>
        <xdr:cNvPr descr="NCCU Alumni Association Seal_rz"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171450</xdr:colOff>
      <xdr:row>0</xdr:row>
      <xdr:rowOff>9525</xdr:rowOff>
    </xdr:from>
    <xdr:ext cx="1438275" cy="1524000"/>
    <xdr:pic>
      <xdr:nvPicPr>
        <xdr:cNvPr descr="NCCU Alumni Association Seal_rz"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1724025</xdr:colOff>
      <xdr:row>0</xdr:row>
      <xdr:rowOff>0</xdr:rowOff>
    </xdr:from>
    <xdr:ext cx="1447800" cy="1524000"/>
    <xdr:pic>
      <xdr:nvPicPr>
        <xdr:cNvPr descr="NCCU Alumni Association Seal_rz"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43"/>
    <col customWidth="1" min="2" max="26" width="8.71"/>
  </cols>
  <sheetData>
    <row r="1">
      <c r="A1" s="1" t="s">
        <v>0</v>
      </c>
    </row>
    <row r="2">
      <c r="A2" s="2" t="s">
        <v>1</v>
      </c>
    </row>
    <row r="3">
      <c r="A3" s="2" t="s">
        <v>2</v>
      </c>
    </row>
    <row r="4">
      <c r="A4" s="3" t="s">
        <v>3</v>
      </c>
    </row>
    <row r="21" ht="15.75" customHeight="1"/>
    <row r="22" ht="15.75" customHeight="1">
      <c r="A22" s="4"/>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4:A2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3.57"/>
    <col customWidth="1" min="2" max="2" width="9.71"/>
    <col customWidth="1" min="3" max="3" width="11.57"/>
    <col customWidth="1" min="4" max="4" width="8.71"/>
    <col customWidth="1" min="5" max="5" width="9.29"/>
    <col customWidth="1" min="6" max="6" width="11.29"/>
    <col customWidth="1" min="7" max="26" width="8.71"/>
  </cols>
  <sheetData>
    <row r="1">
      <c r="A1" s="5"/>
    </row>
    <row r="9">
      <c r="A9" s="5" t="s">
        <v>4</v>
      </c>
    </row>
    <row r="10">
      <c r="A10" s="5" t="s">
        <v>5</v>
      </c>
    </row>
    <row r="11">
      <c r="A11" s="5" t="s">
        <v>6</v>
      </c>
    </row>
    <row r="12">
      <c r="B12" s="5" t="s">
        <v>7</v>
      </c>
      <c r="E12" s="5"/>
    </row>
    <row r="13">
      <c r="A13" s="6" t="s">
        <v>8</v>
      </c>
      <c r="B13" s="7"/>
      <c r="C13" s="8"/>
      <c r="D13" s="7"/>
      <c r="E13" s="7"/>
      <c r="F13" s="7"/>
      <c r="G13" s="7"/>
    </row>
    <row r="14">
      <c r="A14" s="1"/>
      <c r="B14" s="9"/>
      <c r="C14" s="9"/>
      <c r="D14" s="9"/>
      <c r="E14" s="9"/>
      <c r="F14" s="9"/>
      <c r="G14" s="9"/>
    </row>
    <row r="15">
      <c r="A15" s="10" t="s">
        <v>9</v>
      </c>
      <c r="B15" s="9"/>
      <c r="C15" s="9"/>
      <c r="D15" s="9"/>
      <c r="E15" s="9"/>
      <c r="F15" s="9"/>
      <c r="G15" s="9"/>
    </row>
    <row r="16">
      <c r="A16" s="11" t="s">
        <v>10</v>
      </c>
      <c r="B16" s="12"/>
      <c r="C16" s="12"/>
      <c r="D16" s="12"/>
      <c r="E16" s="12"/>
      <c r="F16" s="12"/>
      <c r="G16" s="12"/>
    </row>
    <row r="17">
      <c r="A17" s="11" t="s">
        <v>11</v>
      </c>
      <c r="B17" s="13"/>
      <c r="C17" s="13"/>
      <c r="D17" s="12"/>
      <c r="E17" s="12"/>
      <c r="F17" s="12"/>
      <c r="G17" s="12"/>
    </row>
    <row r="18">
      <c r="A18" s="14" t="s">
        <v>12</v>
      </c>
      <c r="B18" s="12"/>
      <c r="C18" s="12"/>
      <c r="D18" s="12"/>
      <c r="E18" s="12"/>
      <c r="F18" s="12"/>
      <c r="G18" s="12"/>
    </row>
    <row r="19">
      <c r="A19" s="14" t="s">
        <v>13</v>
      </c>
      <c r="B19" s="12"/>
      <c r="C19" s="13"/>
      <c r="D19" s="12"/>
      <c r="E19" s="12"/>
      <c r="F19" s="12"/>
      <c r="G19" s="12"/>
    </row>
    <row r="20">
      <c r="A20" s="14" t="s">
        <v>14</v>
      </c>
      <c r="B20" s="12"/>
      <c r="C20" s="12"/>
      <c r="D20" s="12"/>
      <c r="E20" s="12"/>
      <c r="F20" s="12"/>
      <c r="G20" s="12"/>
    </row>
    <row r="21" ht="15.75" customHeight="1">
      <c r="A21" s="11" t="s">
        <v>15</v>
      </c>
      <c r="B21" s="12"/>
      <c r="C21" s="15" t="s">
        <v>16</v>
      </c>
      <c r="D21" s="15"/>
      <c r="E21" s="15"/>
      <c r="F21" s="15"/>
      <c r="G21" s="12"/>
    </row>
    <row r="22" ht="15.75" customHeight="1">
      <c r="A22" s="16" t="s">
        <v>17</v>
      </c>
      <c r="B22" s="12"/>
      <c r="C22" s="12"/>
      <c r="D22" s="12"/>
      <c r="E22" s="12"/>
      <c r="F22" s="12"/>
      <c r="G22" s="12"/>
    </row>
    <row r="23" ht="15.75" customHeight="1">
      <c r="A23" s="11" t="s">
        <v>18</v>
      </c>
      <c r="B23" s="13"/>
      <c r="C23" s="13"/>
      <c r="D23" s="12"/>
      <c r="E23" s="12"/>
      <c r="F23" s="12"/>
      <c r="G23" s="12"/>
    </row>
    <row r="24" ht="15.75" customHeight="1">
      <c r="A24" s="16" t="s">
        <v>19</v>
      </c>
      <c r="B24" s="12"/>
      <c r="C24" s="12"/>
      <c r="D24" s="12"/>
      <c r="E24" s="12"/>
      <c r="F24" s="12"/>
      <c r="G24" s="12"/>
    </row>
    <row r="25" ht="15.75" customHeight="1">
      <c r="A25" s="16" t="s">
        <v>20</v>
      </c>
      <c r="B25" s="12"/>
      <c r="C25" s="12"/>
      <c r="D25" s="12"/>
      <c r="E25" s="12"/>
      <c r="F25" s="12"/>
      <c r="G25" s="12"/>
    </row>
    <row r="26" ht="15.75" customHeight="1">
      <c r="A26" s="16" t="s">
        <v>21</v>
      </c>
      <c r="B26" s="12"/>
      <c r="C26" s="12"/>
      <c r="D26" s="12"/>
      <c r="E26" s="12"/>
      <c r="F26" s="12"/>
      <c r="G26" s="12"/>
    </row>
    <row r="27" ht="15.75" customHeight="1">
      <c r="B27" s="17"/>
      <c r="C27" s="12"/>
      <c r="D27" s="12"/>
      <c r="E27" s="12"/>
      <c r="F27" s="12"/>
      <c r="G27" s="12"/>
    </row>
    <row r="28" ht="15.75" customHeight="1">
      <c r="A28" s="18" t="s">
        <v>22</v>
      </c>
      <c r="B28" s="12"/>
      <c r="C28" s="12">
        <f>SUM(B16:B27)</f>
        <v>0</v>
      </c>
      <c r="D28" s="12"/>
      <c r="E28" s="12"/>
      <c r="F28" s="12"/>
      <c r="G28" s="12"/>
    </row>
    <row r="29" ht="15.75" customHeight="1">
      <c r="B29" s="12"/>
      <c r="C29" s="12"/>
      <c r="D29" s="12"/>
      <c r="E29" s="12"/>
      <c r="F29" s="12"/>
      <c r="G29" s="12"/>
    </row>
    <row r="30" ht="15.75" customHeight="1">
      <c r="A30" s="19" t="s">
        <v>23</v>
      </c>
      <c r="B30" s="12"/>
      <c r="C30" s="12"/>
      <c r="D30" s="12"/>
      <c r="E30" s="12"/>
      <c r="F30" s="12"/>
      <c r="G30" s="12"/>
    </row>
    <row r="31" ht="15.75" customHeight="1">
      <c r="A31" s="20" t="s">
        <v>24</v>
      </c>
      <c r="B31" s="12"/>
      <c r="C31" s="12"/>
      <c r="D31" s="12"/>
      <c r="E31" s="12"/>
      <c r="F31" s="12"/>
      <c r="G31" s="12"/>
    </row>
    <row r="32" ht="15.75" customHeight="1">
      <c r="A32" s="20" t="s">
        <v>25</v>
      </c>
      <c r="B32" s="12"/>
      <c r="C32" s="12"/>
      <c r="D32" s="12"/>
      <c r="E32" s="12"/>
      <c r="F32" s="12"/>
      <c r="G32" s="12"/>
    </row>
    <row r="33" ht="15.75" customHeight="1">
      <c r="A33" s="11" t="s">
        <v>26</v>
      </c>
      <c r="C33" s="12"/>
      <c r="D33" s="12"/>
      <c r="E33" s="12"/>
      <c r="F33" s="12"/>
      <c r="G33" s="12"/>
    </row>
    <row r="34" ht="15.75" customHeight="1">
      <c r="A34" s="11" t="s">
        <v>18</v>
      </c>
      <c r="B34" s="12"/>
      <c r="C34" s="12"/>
      <c r="D34" s="12"/>
      <c r="E34" s="12"/>
      <c r="F34" s="12"/>
      <c r="G34" s="12"/>
    </row>
    <row r="35" ht="15.75" customHeight="1">
      <c r="A35" s="16" t="s">
        <v>27</v>
      </c>
      <c r="B35" s="12"/>
      <c r="C35" s="12"/>
      <c r="D35" s="12"/>
      <c r="E35" s="12"/>
      <c r="F35" s="12"/>
      <c r="G35" s="12"/>
    </row>
    <row r="36" ht="15.75" customHeight="1">
      <c r="A36" s="11" t="s">
        <v>28</v>
      </c>
      <c r="B36" s="12"/>
      <c r="C36" s="12"/>
      <c r="D36" s="12"/>
      <c r="E36" s="12"/>
      <c r="F36" s="12"/>
      <c r="G36" s="12"/>
    </row>
    <row r="37" ht="15.75" customHeight="1">
      <c r="A37" s="11" t="s">
        <v>29</v>
      </c>
      <c r="B37" s="12"/>
      <c r="C37" s="12"/>
      <c r="D37" s="12"/>
      <c r="E37" s="12"/>
      <c r="F37" s="12"/>
      <c r="G37" s="12"/>
    </row>
    <row r="38" ht="15.75" customHeight="1">
      <c r="A38" s="14" t="s">
        <v>30</v>
      </c>
      <c r="B38" s="12"/>
      <c r="C38" s="12"/>
      <c r="D38" s="12"/>
      <c r="E38" s="12"/>
      <c r="F38" s="12"/>
      <c r="G38" s="12"/>
    </row>
    <row r="39" ht="15.75" customHeight="1">
      <c r="A39" s="14" t="s">
        <v>31</v>
      </c>
      <c r="B39" s="12"/>
      <c r="C39" s="12"/>
      <c r="D39" s="12"/>
      <c r="E39" s="12"/>
      <c r="F39" s="12"/>
      <c r="G39" s="12"/>
    </row>
    <row r="40" ht="15.75" customHeight="1">
      <c r="A40" s="14" t="s">
        <v>32</v>
      </c>
      <c r="B40" s="12"/>
      <c r="C40" s="12"/>
      <c r="D40" s="12"/>
      <c r="E40" s="12"/>
      <c r="F40" s="12"/>
      <c r="G40" s="12"/>
    </row>
    <row r="41" ht="15.75" customHeight="1">
      <c r="A41" s="14" t="s">
        <v>33</v>
      </c>
      <c r="B41" s="12"/>
      <c r="C41" s="12"/>
      <c r="D41" s="12"/>
      <c r="E41" s="12"/>
      <c r="F41" s="12"/>
      <c r="G41" s="12"/>
    </row>
    <row r="42" ht="15.75" customHeight="1">
      <c r="A42" s="14" t="s">
        <v>34</v>
      </c>
      <c r="B42" s="13"/>
      <c r="C42" s="12"/>
      <c r="D42" s="12"/>
      <c r="E42" s="12"/>
      <c r="F42" s="12"/>
      <c r="G42" s="12"/>
    </row>
    <row r="43" ht="15.75" customHeight="1">
      <c r="A43" s="14" t="s">
        <v>35</v>
      </c>
      <c r="B43" s="17"/>
      <c r="C43" s="12"/>
      <c r="D43" s="12"/>
      <c r="E43" s="12"/>
      <c r="F43" s="12"/>
      <c r="G43" s="12"/>
    </row>
    <row r="44" ht="15.75" customHeight="1">
      <c r="A44" s="20" t="s">
        <v>36</v>
      </c>
      <c r="B44" s="9"/>
      <c r="C44" s="21">
        <f>SUM(B33:B43)</f>
        <v>0</v>
      </c>
      <c r="D44" s="9"/>
      <c r="E44" s="9"/>
      <c r="F44" s="21"/>
      <c r="G44" s="9"/>
    </row>
    <row r="45" ht="15.75" customHeight="1">
      <c r="B45" s="9"/>
      <c r="C45" s="9"/>
      <c r="D45" s="9"/>
      <c r="E45" s="9"/>
      <c r="F45" s="9"/>
      <c r="G45" s="9"/>
    </row>
    <row r="46" ht="15.75" customHeight="1">
      <c r="A46" s="6" t="s">
        <v>37</v>
      </c>
      <c r="B46" s="9"/>
      <c r="C46" s="22">
        <f>C13+C28+C44</f>
        <v>0</v>
      </c>
      <c r="D46" s="9"/>
      <c r="E46" s="9"/>
      <c r="F46" s="7"/>
      <c r="G46" s="9"/>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F8"/>
    <mergeCell ref="A9:F9"/>
    <mergeCell ref="A10:F10"/>
    <mergeCell ref="A11:F11"/>
    <mergeCell ref="B12:C12"/>
    <mergeCell ref="E12:F12"/>
  </mergeCells>
  <printOptions gridLines="1"/>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4.43" defaultRowHeight="15.0"/>
  <cols>
    <col customWidth="1" min="1" max="1" width="33.57"/>
    <col customWidth="1" min="2" max="2" width="9.71"/>
    <col customWidth="1" min="3" max="3" width="11.57"/>
    <col customWidth="1" min="4" max="4" width="8.71"/>
    <col customWidth="1" min="5" max="5" width="9.29"/>
    <col customWidth="1" min="6" max="6" width="11.29"/>
    <col customWidth="1" min="7" max="26" width="8.71"/>
  </cols>
  <sheetData>
    <row r="1">
      <c r="A1" s="5"/>
    </row>
    <row r="9">
      <c r="A9" s="5" t="s">
        <v>4</v>
      </c>
    </row>
    <row r="10">
      <c r="A10" s="5" t="s">
        <v>5</v>
      </c>
    </row>
    <row r="11">
      <c r="A11" s="5" t="s">
        <v>38</v>
      </c>
    </row>
    <row r="12">
      <c r="B12" s="5" t="s">
        <v>7</v>
      </c>
      <c r="E12" s="5"/>
    </row>
    <row r="13">
      <c r="A13" s="6" t="s">
        <v>39</v>
      </c>
      <c r="B13" s="7"/>
      <c r="C13" s="7">
        <f>5682.64+675.84</f>
        <v>6358.48</v>
      </c>
      <c r="D13" s="7"/>
      <c r="E13" s="7"/>
      <c r="F13" s="7"/>
      <c r="G13" s="7"/>
    </row>
    <row r="14">
      <c r="A14" s="1"/>
      <c r="B14" s="9"/>
      <c r="C14" s="9"/>
      <c r="D14" s="9"/>
      <c r="E14" s="9"/>
      <c r="F14" s="9"/>
      <c r="G14" s="9"/>
    </row>
    <row r="15">
      <c r="A15" s="10" t="s">
        <v>9</v>
      </c>
      <c r="B15" s="9"/>
      <c r="C15" s="9"/>
      <c r="D15" s="9"/>
      <c r="E15" s="9"/>
      <c r="F15" s="9"/>
      <c r="G15" s="9"/>
    </row>
    <row r="16">
      <c r="A16" s="11" t="s">
        <v>10</v>
      </c>
      <c r="B16" s="12"/>
      <c r="C16" s="12"/>
      <c r="D16" s="12"/>
      <c r="E16" s="12"/>
      <c r="F16" s="12"/>
      <c r="G16" s="12"/>
    </row>
    <row r="17">
      <c r="A17" s="11" t="s">
        <v>11</v>
      </c>
      <c r="B17" s="12"/>
      <c r="C17" s="12"/>
      <c r="D17" s="12"/>
      <c r="E17" s="12"/>
      <c r="F17" s="12"/>
      <c r="G17" s="12"/>
    </row>
    <row r="18">
      <c r="A18" s="14" t="s">
        <v>12</v>
      </c>
      <c r="B18" s="12"/>
      <c r="C18" s="12"/>
      <c r="D18" s="12"/>
      <c r="E18" s="12"/>
      <c r="F18" s="12"/>
      <c r="G18" s="12"/>
    </row>
    <row r="19">
      <c r="A19" s="14" t="s">
        <v>13</v>
      </c>
      <c r="B19" s="12">
        <f>30+30+30+30+30+30</f>
        <v>180</v>
      </c>
      <c r="C19" s="12"/>
      <c r="D19" s="12"/>
      <c r="E19" s="12"/>
      <c r="F19" s="12"/>
      <c r="G19" s="12"/>
    </row>
    <row r="20">
      <c r="A20" s="14" t="s">
        <v>14</v>
      </c>
      <c r="B20" s="12">
        <f>50+50+50+50</f>
        <v>200</v>
      </c>
      <c r="C20" s="12"/>
      <c r="D20" s="12"/>
      <c r="E20" s="12"/>
      <c r="F20" s="12"/>
      <c r="G20" s="12"/>
    </row>
    <row r="21" ht="15.75" customHeight="1">
      <c r="A21" s="11" t="s">
        <v>15</v>
      </c>
      <c r="B21" s="12"/>
      <c r="C21" s="15" t="s">
        <v>16</v>
      </c>
      <c r="D21" s="15"/>
      <c r="E21" s="15"/>
      <c r="F21" s="15"/>
      <c r="G21" s="12"/>
    </row>
    <row r="22" ht="15.75" customHeight="1">
      <c r="A22" s="16" t="s">
        <v>17</v>
      </c>
      <c r="B22" s="12">
        <v>50.0</v>
      </c>
      <c r="C22" s="12"/>
      <c r="D22" s="12"/>
      <c r="E22" s="12"/>
      <c r="F22" s="12"/>
      <c r="G22" s="12"/>
    </row>
    <row r="23" ht="15.75" customHeight="1">
      <c r="A23" s="11" t="s">
        <v>18</v>
      </c>
      <c r="B23" s="12"/>
      <c r="C23" s="12"/>
      <c r="D23" s="12"/>
      <c r="E23" s="12"/>
      <c r="F23" s="12"/>
      <c r="G23" s="12"/>
    </row>
    <row r="24" ht="15.75" customHeight="1">
      <c r="A24" s="16" t="s">
        <v>19</v>
      </c>
      <c r="B24" s="12">
        <f>25+25+25+35+15</f>
        <v>125</v>
      </c>
      <c r="C24" s="12"/>
      <c r="D24" s="12"/>
      <c r="E24" s="12"/>
      <c r="F24" s="12"/>
      <c r="G24" s="12"/>
    </row>
    <row r="25" ht="15.75" customHeight="1">
      <c r="A25" s="16" t="s">
        <v>20</v>
      </c>
      <c r="B25" s="12">
        <v>50.0</v>
      </c>
      <c r="C25" s="12"/>
      <c r="D25" s="12"/>
      <c r="E25" s="12"/>
      <c r="F25" s="12"/>
      <c r="G25" s="12"/>
    </row>
    <row r="26" ht="15.75" customHeight="1">
      <c r="A26" s="16" t="s">
        <v>21</v>
      </c>
      <c r="B26" s="12">
        <f>50+25+25+50</f>
        <v>150</v>
      </c>
      <c r="C26" s="12"/>
      <c r="D26" s="12"/>
      <c r="E26" s="12"/>
      <c r="F26" s="12"/>
      <c r="G26" s="12"/>
    </row>
    <row r="27" ht="15.75" customHeight="1">
      <c r="B27" s="17"/>
      <c r="C27" s="12"/>
      <c r="D27" s="12"/>
      <c r="E27" s="12"/>
      <c r="F27" s="12"/>
      <c r="G27" s="12"/>
    </row>
    <row r="28" ht="15.75" customHeight="1">
      <c r="A28" s="18" t="s">
        <v>22</v>
      </c>
      <c r="B28" s="12"/>
      <c r="C28" s="12">
        <f>SUM(B16:B27)</f>
        <v>755</v>
      </c>
      <c r="D28" s="12"/>
      <c r="E28" s="12"/>
      <c r="F28" s="12"/>
      <c r="G28" s="12"/>
    </row>
    <row r="29" ht="15.75" customHeight="1">
      <c r="B29" s="12"/>
      <c r="C29" s="12"/>
      <c r="D29" s="12"/>
      <c r="E29" s="12"/>
      <c r="F29" s="12"/>
      <c r="G29" s="12"/>
    </row>
    <row r="30" ht="15.75" customHeight="1">
      <c r="A30" s="19" t="s">
        <v>23</v>
      </c>
      <c r="B30" s="12"/>
      <c r="C30" s="12"/>
      <c r="D30" s="12"/>
      <c r="E30" s="12"/>
      <c r="F30" s="12"/>
      <c r="G30" s="12"/>
    </row>
    <row r="31" ht="15.75" customHeight="1">
      <c r="A31" s="20" t="s">
        <v>24</v>
      </c>
      <c r="B31" s="12"/>
      <c r="C31" s="12"/>
      <c r="D31" s="12"/>
      <c r="E31" s="12"/>
      <c r="F31" s="12"/>
      <c r="G31" s="12"/>
    </row>
    <row r="32" ht="15.75" customHeight="1">
      <c r="A32" s="20" t="s">
        <v>25</v>
      </c>
      <c r="B32" s="12"/>
      <c r="C32" s="12"/>
      <c r="D32" s="12"/>
      <c r="E32" s="12"/>
      <c r="F32" s="12"/>
      <c r="G32" s="12"/>
    </row>
    <row r="33" ht="15.75" customHeight="1">
      <c r="A33" s="11" t="s">
        <v>26</v>
      </c>
      <c r="C33" s="12"/>
      <c r="D33" s="12"/>
      <c r="E33" s="12"/>
      <c r="F33" s="12"/>
      <c r="G33" s="12"/>
    </row>
    <row r="34" ht="15.75" customHeight="1">
      <c r="A34" s="11" t="s">
        <v>18</v>
      </c>
      <c r="B34" s="12"/>
      <c r="C34" s="12"/>
      <c r="D34" s="12"/>
      <c r="E34" s="12"/>
      <c r="F34" s="12"/>
      <c r="G34" s="12"/>
    </row>
    <row r="35" ht="15.75" customHeight="1">
      <c r="A35" s="16" t="s">
        <v>27</v>
      </c>
      <c r="B35" s="12">
        <f>-500</f>
        <v>-500</v>
      </c>
      <c r="C35" s="12"/>
      <c r="D35" s="12"/>
      <c r="E35" s="12"/>
      <c r="F35" s="12"/>
      <c r="G35" s="12"/>
    </row>
    <row r="36" ht="15.75" customHeight="1">
      <c r="A36" s="11" t="s">
        <v>28</v>
      </c>
      <c r="B36" s="12"/>
      <c r="C36" s="12"/>
      <c r="D36" s="12"/>
      <c r="E36" s="12"/>
      <c r="F36" s="12"/>
      <c r="G36" s="12"/>
    </row>
    <row r="37" ht="15.75" customHeight="1">
      <c r="A37" s="11" t="s">
        <v>29</v>
      </c>
      <c r="B37" s="12"/>
      <c r="C37" s="12"/>
      <c r="D37" s="12"/>
      <c r="E37" s="12"/>
      <c r="F37" s="12"/>
      <c r="G37" s="12"/>
    </row>
    <row r="38" ht="15.75" customHeight="1">
      <c r="A38" s="14" t="s">
        <v>30</v>
      </c>
      <c r="B38" s="12"/>
      <c r="C38" s="12"/>
      <c r="D38" s="12"/>
      <c r="E38" s="12"/>
      <c r="F38" s="12"/>
      <c r="G38" s="12"/>
    </row>
    <row r="39" ht="15.75" customHeight="1">
      <c r="A39" s="14" t="s">
        <v>31</v>
      </c>
      <c r="B39" s="12">
        <v>-50.0</v>
      </c>
      <c r="C39" s="12"/>
      <c r="D39" s="12"/>
      <c r="E39" s="12"/>
      <c r="F39" s="12"/>
      <c r="G39" s="12"/>
    </row>
    <row r="40" ht="15.75" customHeight="1">
      <c r="A40" s="14" t="s">
        <v>32</v>
      </c>
      <c r="B40" s="12"/>
      <c r="C40" s="12"/>
      <c r="D40" s="12"/>
      <c r="E40" s="12"/>
      <c r="F40" s="12"/>
      <c r="G40" s="12"/>
    </row>
    <row r="41" ht="15.75" customHeight="1">
      <c r="A41" s="14" t="s">
        <v>33</v>
      </c>
      <c r="B41" s="12"/>
      <c r="C41" s="12"/>
      <c r="D41" s="12"/>
      <c r="E41" s="12"/>
      <c r="F41" s="12"/>
      <c r="G41" s="12"/>
    </row>
    <row r="42" ht="15.75" customHeight="1">
      <c r="A42" s="14" t="s">
        <v>34</v>
      </c>
      <c r="B42" s="12"/>
      <c r="C42" s="12"/>
      <c r="D42" s="12"/>
      <c r="E42" s="12"/>
      <c r="F42" s="12"/>
      <c r="G42" s="12"/>
    </row>
    <row r="43" ht="15.75" customHeight="1">
      <c r="A43" s="14" t="s">
        <v>40</v>
      </c>
      <c r="B43" s="17">
        <f>-15.24</f>
        <v>-15.24</v>
      </c>
      <c r="C43" s="12"/>
      <c r="D43" s="12"/>
      <c r="E43" s="12"/>
      <c r="F43" s="12"/>
      <c r="G43" s="12"/>
    </row>
    <row r="44" ht="15.75" customHeight="1">
      <c r="A44" s="20" t="s">
        <v>36</v>
      </c>
      <c r="B44" s="9"/>
      <c r="C44" s="21">
        <f>SUM(B33:B43)</f>
        <v>-565.24</v>
      </c>
      <c r="D44" s="9"/>
      <c r="E44" s="9"/>
      <c r="F44" s="21"/>
      <c r="G44" s="9"/>
    </row>
    <row r="45" ht="15.75" customHeight="1">
      <c r="B45" s="9"/>
      <c r="C45" s="9"/>
      <c r="D45" s="9"/>
      <c r="E45" s="9"/>
      <c r="F45" s="9"/>
      <c r="G45" s="9"/>
    </row>
    <row r="46" ht="15.75" customHeight="1">
      <c r="A46" s="6" t="s">
        <v>41</v>
      </c>
      <c r="B46" s="9"/>
      <c r="C46" s="22">
        <f>C13+C28+C44</f>
        <v>6548.24</v>
      </c>
      <c r="D46" s="9"/>
      <c r="E46" s="9"/>
      <c r="F46" s="7"/>
      <c r="G46" s="9"/>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F8"/>
    <mergeCell ref="A9:F9"/>
    <mergeCell ref="A10:F10"/>
    <mergeCell ref="A11:F11"/>
    <mergeCell ref="B12:C12"/>
    <mergeCell ref="E12:F12"/>
  </mergeCells>
  <printOptions gridLines="1"/>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3.57"/>
    <col customWidth="1" min="2" max="2" width="9.71"/>
    <col customWidth="1" min="3" max="3" width="10.57"/>
    <col customWidth="1" min="4" max="4" width="13.29"/>
    <col customWidth="1" min="5" max="5" width="16.86"/>
    <col customWidth="1" min="6" max="6" width="8.71"/>
    <col customWidth="1" min="7" max="7" width="9.29"/>
    <col customWidth="1" min="8" max="8" width="11.29"/>
    <col customWidth="1" min="9" max="26" width="8.71"/>
  </cols>
  <sheetData>
    <row r="1">
      <c r="A1" s="5"/>
    </row>
    <row r="9">
      <c r="A9" s="5" t="s">
        <v>42</v>
      </c>
    </row>
    <row r="10">
      <c r="A10" s="5" t="s">
        <v>43</v>
      </c>
    </row>
    <row r="11">
      <c r="A11" s="5" t="s">
        <v>44</v>
      </c>
    </row>
    <row r="12">
      <c r="B12" s="5" t="s">
        <v>7</v>
      </c>
      <c r="D12" s="2" t="s">
        <v>45</v>
      </c>
      <c r="E12" s="2" t="s">
        <v>46</v>
      </c>
      <c r="G12" s="5" t="s">
        <v>47</v>
      </c>
    </row>
    <row r="13">
      <c r="A13" s="23" t="s">
        <v>48</v>
      </c>
      <c r="B13" s="7"/>
      <c r="C13" s="7">
        <f>5682.64+675.84</f>
        <v>6358.48</v>
      </c>
      <c r="D13" s="7"/>
      <c r="E13" s="7"/>
      <c r="F13" s="7"/>
      <c r="G13" s="7"/>
      <c r="H13" s="7">
        <f>9452.69+303.44</f>
        <v>9756.13</v>
      </c>
      <c r="I13" s="7"/>
    </row>
    <row r="14">
      <c r="B14" s="9"/>
      <c r="C14" s="9"/>
      <c r="D14" s="9"/>
      <c r="E14" s="9"/>
      <c r="F14" s="9"/>
      <c r="G14" s="9"/>
      <c r="H14" s="9"/>
      <c r="I14" s="9"/>
    </row>
    <row r="15">
      <c r="A15" s="19" t="s">
        <v>49</v>
      </c>
      <c r="B15" s="9"/>
      <c r="C15" s="9"/>
      <c r="D15" s="9"/>
      <c r="E15" s="9"/>
      <c r="F15" s="9"/>
      <c r="G15" s="9"/>
      <c r="H15" s="9"/>
      <c r="I15" s="9"/>
    </row>
    <row r="16">
      <c r="A16" s="24" t="s">
        <v>50</v>
      </c>
      <c r="B16" s="12"/>
      <c r="C16" s="12"/>
      <c r="D16" s="12"/>
      <c r="E16" s="12"/>
      <c r="F16" s="12"/>
      <c r="G16" s="12">
        <f>25+20</f>
        <v>45</v>
      </c>
      <c r="H16" s="12"/>
      <c r="I16" s="12"/>
    </row>
    <row r="17">
      <c r="A17" s="24" t="s">
        <v>11</v>
      </c>
      <c r="B17" s="12"/>
      <c r="C17" s="12"/>
      <c r="D17" s="12"/>
      <c r="E17" s="12"/>
      <c r="F17" s="12"/>
      <c r="G17" s="12"/>
      <c r="H17" s="12"/>
      <c r="I17" s="12"/>
    </row>
    <row r="18">
      <c r="A18" s="16" t="s">
        <v>12</v>
      </c>
      <c r="B18" s="12"/>
      <c r="C18" s="12"/>
      <c r="D18" s="12">
        <v>1200.0</v>
      </c>
      <c r="E18" s="12">
        <f t="shared" ref="E18:E20" si="1">D18-B18</f>
        <v>1200</v>
      </c>
      <c r="F18" s="12"/>
      <c r="G18" s="12"/>
      <c r="H18" s="12"/>
      <c r="I18" s="12"/>
    </row>
    <row r="19">
      <c r="A19" s="16" t="s">
        <v>13</v>
      </c>
      <c r="B19" s="12">
        <f>30+30+30+30+30+30</f>
        <v>180</v>
      </c>
      <c r="C19" s="12"/>
      <c r="D19" s="12">
        <v>6000.0</v>
      </c>
      <c r="E19" s="12">
        <f t="shared" si="1"/>
        <v>5820</v>
      </c>
      <c r="F19" s="12"/>
      <c r="G19" s="12"/>
      <c r="H19" s="12"/>
      <c r="I19" s="12"/>
    </row>
    <row r="20">
      <c r="A20" s="16" t="s">
        <v>14</v>
      </c>
      <c r="B20" s="12">
        <f>50+50+50+50</f>
        <v>200</v>
      </c>
      <c r="C20" s="12"/>
      <c r="D20" s="12">
        <v>0.0</v>
      </c>
      <c r="E20" s="12">
        <f t="shared" si="1"/>
        <v>-200</v>
      </c>
      <c r="F20" s="12"/>
      <c r="G20" s="12"/>
      <c r="H20" s="12"/>
      <c r="I20" s="12"/>
    </row>
    <row r="21" ht="15.75" customHeight="1">
      <c r="A21" s="24" t="s">
        <v>51</v>
      </c>
      <c r="B21" s="12"/>
      <c r="C21" s="12"/>
      <c r="D21" s="12"/>
      <c r="E21" s="12"/>
      <c r="F21" s="12"/>
      <c r="G21" s="12"/>
      <c r="H21" s="12"/>
      <c r="I21" s="12"/>
    </row>
    <row r="22" ht="15.75" customHeight="1">
      <c r="A22" s="16" t="s">
        <v>17</v>
      </c>
      <c r="B22" s="12">
        <v>50.0</v>
      </c>
      <c r="C22" s="12"/>
      <c r="D22" s="12">
        <v>4130.0</v>
      </c>
      <c r="E22" s="12">
        <f t="shared" ref="E22:E23" si="2">D22-B22</f>
        <v>4080</v>
      </c>
      <c r="F22" s="12"/>
      <c r="G22" s="12"/>
      <c r="H22" s="12"/>
      <c r="I22" s="12"/>
    </row>
    <row r="23" ht="15.75" customHeight="1">
      <c r="A23" s="16" t="s">
        <v>52</v>
      </c>
      <c r="B23" s="12"/>
      <c r="C23" s="12"/>
      <c r="D23" s="12">
        <v>7000.0</v>
      </c>
      <c r="E23" s="12">
        <f t="shared" si="2"/>
        <v>7000</v>
      </c>
      <c r="F23" s="12"/>
      <c r="G23" s="12"/>
      <c r="H23" s="12"/>
      <c r="I23" s="12"/>
    </row>
    <row r="24" ht="15.75" customHeight="1">
      <c r="A24" s="24" t="s">
        <v>18</v>
      </c>
      <c r="B24" s="12"/>
      <c r="C24" s="12"/>
      <c r="D24" s="12">
        <v>1000.0</v>
      </c>
      <c r="E24" s="12">
        <f>D24-B25-B26-B27</f>
        <v>675</v>
      </c>
      <c r="F24" s="12"/>
      <c r="G24" s="12"/>
      <c r="H24" s="12"/>
      <c r="I24" s="12"/>
    </row>
    <row r="25" ht="15.75" customHeight="1">
      <c r="A25" s="16" t="s">
        <v>19</v>
      </c>
      <c r="B25" s="12">
        <f>25+25+25+35+15</f>
        <v>125</v>
      </c>
      <c r="C25" s="12"/>
      <c r="D25" s="12"/>
      <c r="E25" s="12"/>
      <c r="F25" s="12"/>
      <c r="G25" s="12"/>
      <c r="H25" s="12"/>
      <c r="I25" s="12"/>
    </row>
    <row r="26" ht="15.75" customHeight="1">
      <c r="A26" s="16" t="s">
        <v>20</v>
      </c>
      <c r="B26" s="12">
        <v>50.0</v>
      </c>
      <c r="C26" s="12" t="s">
        <v>53</v>
      </c>
      <c r="D26" s="12"/>
      <c r="E26" s="12"/>
      <c r="F26" s="12"/>
      <c r="G26" s="12"/>
      <c r="H26" s="12"/>
      <c r="I26" s="12"/>
    </row>
    <row r="27" ht="15.75" customHeight="1">
      <c r="A27" s="16" t="s">
        <v>21</v>
      </c>
      <c r="B27" s="12">
        <f>50+25+25+50</f>
        <v>150</v>
      </c>
      <c r="C27" s="12"/>
      <c r="D27" s="12"/>
      <c r="E27" s="12"/>
      <c r="F27" s="12"/>
      <c r="G27" s="12"/>
      <c r="H27" s="12"/>
      <c r="I27" s="12"/>
    </row>
    <row r="28" ht="15.75" customHeight="1">
      <c r="B28" s="17"/>
      <c r="C28" s="12"/>
      <c r="D28" s="12"/>
      <c r="E28" s="12"/>
      <c r="F28" s="12"/>
      <c r="G28" s="17"/>
      <c r="H28" s="12"/>
      <c r="I28" s="12"/>
    </row>
    <row r="29" ht="15.75" customHeight="1">
      <c r="A29" s="18" t="s">
        <v>22</v>
      </c>
      <c r="B29" s="12"/>
      <c r="C29" s="12">
        <f>SUM(B16:B28)</f>
        <v>755</v>
      </c>
      <c r="D29" s="12"/>
      <c r="E29" s="12"/>
      <c r="F29" s="12"/>
      <c r="G29" s="12"/>
      <c r="H29" s="12">
        <f>SUM(G16:G28)</f>
        <v>45</v>
      </c>
      <c r="I29" s="12"/>
    </row>
    <row r="30" ht="15.75" customHeight="1">
      <c r="B30" s="12"/>
      <c r="C30" s="12"/>
      <c r="D30" s="12"/>
      <c r="E30" s="12"/>
      <c r="F30" s="12"/>
      <c r="G30" s="12"/>
      <c r="H30" s="12"/>
      <c r="I30" s="12"/>
    </row>
    <row r="31" ht="15.75" customHeight="1">
      <c r="A31" s="19" t="s">
        <v>54</v>
      </c>
      <c r="B31" s="12"/>
      <c r="C31" s="12"/>
      <c r="D31" s="12"/>
      <c r="E31" s="12"/>
      <c r="F31" s="12"/>
      <c r="G31" s="12"/>
      <c r="H31" s="12"/>
      <c r="I31" s="12"/>
    </row>
    <row r="32" ht="15.75" customHeight="1">
      <c r="A32" s="24" t="s">
        <v>55</v>
      </c>
      <c r="C32" s="12"/>
      <c r="D32" s="12"/>
      <c r="E32" s="12"/>
      <c r="F32" s="12"/>
      <c r="G32" s="12">
        <f>-110</f>
        <v>-110</v>
      </c>
      <c r="H32" s="12"/>
      <c r="I32" s="12"/>
    </row>
    <row r="33" ht="15.75" customHeight="1">
      <c r="A33" s="24" t="s">
        <v>18</v>
      </c>
      <c r="B33" s="12"/>
      <c r="C33" s="12"/>
      <c r="D33" s="12">
        <v>1000.0</v>
      </c>
      <c r="E33" s="12">
        <f>D33+B34</f>
        <v>500</v>
      </c>
      <c r="F33" s="12"/>
      <c r="G33" s="12"/>
      <c r="H33" s="12"/>
      <c r="I33" s="12"/>
    </row>
    <row r="34" ht="15.75" customHeight="1">
      <c r="A34" s="16" t="s">
        <v>27</v>
      </c>
      <c r="B34" s="12">
        <f>-500</f>
        <v>-500</v>
      </c>
      <c r="C34" s="12"/>
      <c r="D34" s="12"/>
      <c r="E34" s="12"/>
      <c r="F34" s="12"/>
      <c r="G34" s="12"/>
      <c r="H34" s="12"/>
      <c r="I34" s="12"/>
    </row>
    <row r="35" ht="15.75" customHeight="1">
      <c r="A35" s="24" t="s">
        <v>56</v>
      </c>
      <c r="B35" s="12"/>
      <c r="C35" s="12"/>
      <c r="D35" s="12">
        <f>300+100+35+200+100+200</f>
        <v>935</v>
      </c>
      <c r="E35" s="12">
        <f>D35+B36+B37</f>
        <v>869.76</v>
      </c>
      <c r="F35" s="12"/>
      <c r="G35" s="12"/>
      <c r="H35" s="12"/>
      <c r="I35" s="12"/>
    </row>
    <row r="36" ht="15.75" customHeight="1">
      <c r="A36" s="14" t="s">
        <v>57</v>
      </c>
      <c r="B36" s="25">
        <f>-50</f>
        <v>-50</v>
      </c>
      <c r="C36" s="12" t="s">
        <v>58</v>
      </c>
      <c r="D36" s="12"/>
      <c r="E36" s="12"/>
      <c r="F36" s="12"/>
      <c r="G36" s="12"/>
      <c r="H36" s="12"/>
      <c r="I36" s="12"/>
    </row>
    <row r="37" ht="15.75" customHeight="1">
      <c r="A37" s="24" t="s">
        <v>59</v>
      </c>
      <c r="B37" s="17">
        <f>-15.24</f>
        <v>-15.24</v>
      </c>
      <c r="C37" s="12"/>
      <c r="D37" s="12"/>
      <c r="E37" s="12"/>
      <c r="F37" s="12"/>
      <c r="G37" s="12"/>
      <c r="H37" s="12"/>
      <c r="I37" s="12"/>
    </row>
    <row r="38" ht="15.75" customHeight="1">
      <c r="A38" s="18" t="s">
        <v>60</v>
      </c>
      <c r="B38" s="9"/>
      <c r="C38" s="21">
        <f>SUM(B32:B37)</f>
        <v>-565.24</v>
      </c>
      <c r="D38" s="9"/>
      <c r="E38" s="9"/>
      <c r="F38" s="9"/>
      <c r="G38" s="9"/>
      <c r="H38" s="21">
        <f>SUM(G32:G37)</f>
        <v>-110</v>
      </c>
      <c r="I38" s="9"/>
    </row>
    <row r="39" ht="15.75" customHeight="1">
      <c r="B39" s="9"/>
      <c r="C39" s="9"/>
      <c r="D39" s="9"/>
      <c r="E39" s="9"/>
      <c r="F39" s="9"/>
      <c r="G39" s="9"/>
      <c r="H39" s="9"/>
      <c r="I39" s="9"/>
    </row>
    <row r="40" ht="15.75" customHeight="1">
      <c r="A40" s="23" t="s">
        <v>61</v>
      </c>
      <c r="B40" s="9"/>
      <c r="C40" s="22">
        <f>C13+C29+C38</f>
        <v>6548.24</v>
      </c>
      <c r="D40" s="9"/>
      <c r="E40" s="9"/>
      <c r="F40" s="9"/>
      <c r="G40" s="9"/>
      <c r="H40" s="22">
        <f>H13+H29+H38</f>
        <v>9691.13</v>
      </c>
      <c r="I40" s="9"/>
    </row>
    <row r="41" ht="15.75" customHeight="1">
      <c r="A41" s="23"/>
      <c r="B41" s="9" t="s">
        <v>62</v>
      </c>
      <c r="C41" s="7">
        <v>2.42</v>
      </c>
      <c r="D41" s="9"/>
      <c r="E41" s="9"/>
      <c r="F41" s="9"/>
      <c r="G41" s="9"/>
      <c r="H41" s="7"/>
      <c r="I41" s="9"/>
    </row>
    <row r="42" ht="15.75" customHeight="1">
      <c r="B42" s="9" t="s">
        <v>63</v>
      </c>
      <c r="C42" s="9">
        <v>50.0</v>
      </c>
      <c r="D42" s="9"/>
      <c r="E42" s="9"/>
      <c r="F42" s="9"/>
      <c r="G42" s="9"/>
      <c r="H42" s="9"/>
      <c r="I42" s="9"/>
    </row>
    <row r="43" ht="15.75" customHeight="1">
      <c r="A43" s="2" t="s">
        <v>64</v>
      </c>
      <c r="C43" s="22">
        <f>SUM(C40:C42)</f>
        <v>6600.66</v>
      </c>
      <c r="H43" s="22">
        <f>SUM(H40:H42)</f>
        <v>9691.13</v>
      </c>
    </row>
    <row r="44" ht="15.75" customHeight="1"/>
    <row r="45" ht="15.75" customHeight="1"/>
    <row r="46" ht="15.75" customHeight="1">
      <c r="A46" s="2" t="s">
        <v>65</v>
      </c>
      <c r="C46" s="2">
        <v>6259.45</v>
      </c>
      <c r="H46" s="2">
        <v>9671.13</v>
      </c>
    </row>
    <row r="47" ht="15.75" customHeight="1">
      <c r="B47" s="2" t="s">
        <v>66</v>
      </c>
      <c r="C47" s="2">
        <f>335-20</f>
        <v>315</v>
      </c>
      <c r="G47" s="2" t="s">
        <v>67</v>
      </c>
      <c r="H47" s="2">
        <v>20.0</v>
      </c>
    </row>
    <row r="48" ht="15.75" customHeight="1">
      <c r="B48" s="2" t="s">
        <v>68</v>
      </c>
      <c r="C48" s="2">
        <v>50.0</v>
      </c>
    </row>
    <row r="49" ht="15.75" customHeight="1">
      <c r="B49" s="2" t="s">
        <v>69</v>
      </c>
      <c r="C49" s="2">
        <v>-25.0</v>
      </c>
    </row>
    <row r="50" ht="15.75" customHeight="1">
      <c r="B50" s="2" t="s">
        <v>70</v>
      </c>
      <c r="C50" s="2">
        <f>1.21</f>
        <v>1.21</v>
      </c>
    </row>
    <row r="51" ht="15.75" customHeight="1">
      <c r="A51" s="2" t="s">
        <v>71</v>
      </c>
      <c r="C51" s="26">
        <f>SUM(C46:C50)</f>
        <v>6600.66</v>
      </c>
      <c r="D51" s="9"/>
      <c r="E51" s="9"/>
      <c r="F51" s="9"/>
      <c r="G51" s="9"/>
      <c r="H51" s="26">
        <f>SUM(H46:H50)</f>
        <v>9691.13</v>
      </c>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H8"/>
    <mergeCell ref="A9:H9"/>
    <mergeCell ref="A10:H10"/>
    <mergeCell ref="A11:H11"/>
    <mergeCell ref="B12:C12"/>
    <mergeCell ref="G12:H12"/>
  </mergeCells>
  <printOptions gridLines="1"/>
  <pageMargins bottom="0.75" footer="0.0" header="0.0" left="0.2" right="0.2"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3"/>
    <col customWidth="1" min="2" max="2" width="102.57"/>
    <col customWidth="1" min="3" max="3" width="6.57"/>
    <col customWidth="1" min="4" max="4" width="6.14"/>
    <col customWidth="1" min="5" max="6" width="8.71"/>
    <col customWidth="1" min="7" max="7" width="10.14"/>
    <col customWidth="1" min="8" max="26" width="8.71"/>
  </cols>
  <sheetData>
    <row r="1">
      <c r="B1" s="27" t="s">
        <v>72</v>
      </c>
      <c r="C1" s="28" t="s">
        <v>73</v>
      </c>
      <c r="D1" s="29"/>
      <c r="E1" s="28" t="s">
        <v>74</v>
      </c>
      <c r="F1" s="30"/>
      <c r="G1" s="29"/>
    </row>
    <row r="2">
      <c r="B2" s="27" t="s">
        <v>75</v>
      </c>
      <c r="C2" s="31" t="s">
        <v>76</v>
      </c>
      <c r="D2" s="31" t="s">
        <v>77</v>
      </c>
      <c r="E2" s="28"/>
      <c r="F2" s="30"/>
      <c r="G2" s="29"/>
    </row>
    <row r="3">
      <c r="C3" s="32"/>
      <c r="D3" s="33"/>
      <c r="E3" s="33"/>
      <c r="F3" s="33"/>
      <c r="G3" s="34"/>
    </row>
    <row r="4">
      <c r="C4" s="35"/>
      <c r="D4" s="36"/>
      <c r="E4" s="36"/>
      <c r="F4" s="36"/>
      <c r="G4" s="37"/>
    </row>
    <row r="5">
      <c r="B5" s="38" t="s">
        <v>78</v>
      </c>
      <c r="C5" s="39"/>
      <c r="D5" s="39"/>
      <c r="E5" s="40"/>
      <c r="F5" s="30"/>
      <c r="G5" s="29"/>
    </row>
    <row r="6">
      <c r="B6" s="38" t="s">
        <v>79</v>
      </c>
      <c r="C6" s="39"/>
      <c r="D6" s="39"/>
      <c r="E6" s="41"/>
      <c r="F6" s="30"/>
      <c r="G6" s="29"/>
    </row>
    <row r="7">
      <c r="B7" s="42"/>
      <c r="C7" s="39"/>
      <c r="D7" s="39"/>
      <c r="E7" s="41"/>
      <c r="F7" s="30"/>
      <c r="G7" s="29"/>
    </row>
    <row r="8">
      <c r="B8" s="43" t="s">
        <v>80</v>
      </c>
      <c r="C8" s="39"/>
      <c r="D8" s="39"/>
      <c r="E8" s="41"/>
      <c r="F8" s="30"/>
      <c r="G8" s="29"/>
    </row>
    <row r="9">
      <c r="B9" s="38" t="s">
        <v>81</v>
      </c>
      <c r="C9" s="39"/>
      <c r="D9" s="39"/>
      <c r="E9" s="41"/>
      <c r="F9" s="30"/>
      <c r="G9" s="29"/>
    </row>
    <row r="10">
      <c r="B10" s="42"/>
      <c r="C10" s="39"/>
      <c r="D10" s="39"/>
      <c r="E10" s="41"/>
      <c r="F10" s="30"/>
      <c r="G10" s="29"/>
    </row>
    <row r="11" ht="36.0" customHeight="1">
      <c r="B11" s="44" t="s">
        <v>82</v>
      </c>
      <c r="C11" s="39"/>
      <c r="D11" s="39"/>
      <c r="E11" s="41"/>
      <c r="F11" s="30"/>
      <c r="G11" s="29"/>
    </row>
    <row r="12">
      <c r="B12" s="38" t="s">
        <v>83</v>
      </c>
      <c r="C12" s="39"/>
      <c r="D12" s="39"/>
      <c r="E12" s="41"/>
      <c r="F12" s="30"/>
      <c r="G12" s="29"/>
    </row>
    <row r="13">
      <c r="B13" s="45"/>
      <c r="C13" s="39"/>
      <c r="D13" s="39"/>
      <c r="E13" s="41"/>
      <c r="F13" s="30"/>
      <c r="G13" s="29"/>
    </row>
    <row r="14">
      <c r="B14" s="43" t="s">
        <v>84</v>
      </c>
      <c r="C14" s="39"/>
      <c r="D14" s="39"/>
      <c r="E14" s="41"/>
      <c r="F14" s="30"/>
      <c r="G14" s="29"/>
    </row>
    <row r="15">
      <c r="B15" s="38" t="s">
        <v>85</v>
      </c>
      <c r="C15" s="39"/>
      <c r="D15" s="39"/>
      <c r="E15" s="41"/>
      <c r="F15" s="30"/>
      <c r="G15" s="29"/>
    </row>
    <row r="16">
      <c r="B16" s="38"/>
      <c r="C16" s="39"/>
      <c r="D16" s="39"/>
      <c r="E16" s="41"/>
      <c r="F16" s="30"/>
      <c r="G16" s="29"/>
    </row>
    <row r="17">
      <c r="B17" s="38" t="s">
        <v>86</v>
      </c>
      <c r="C17" s="39"/>
      <c r="D17" s="39"/>
      <c r="E17" s="41"/>
      <c r="F17" s="30"/>
      <c r="G17" s="29"/>
    </row>
    <row r="18">
      <c r="B18" s="38" t="s">
        <v>87</v>
      </c>
      <c r="C18" s="39"/>
      <c r="D18" s="39"/>
      <c r="E18" s="41"/>
      <c r="F18" s="30"/>
      <c r="G18" s="29"/>
    </row>
    <row r="19">
      <c r="B19" s="46"/>
      <c r="C19" s="39"/>
      <c r="D19" s="39"/>
      <c r="E19" s="41"/>
      <c r="F19" s="30"/>
      <c r="G19" s="29"/>
    </row>
    <row r="20">
      <c r="B20" s="38" t="s">
        <v>88</v>
      </c>
      <c r="C20" s="39"/>
      <c r="D20" s="39"/>
      <c r="E20" s="41"/>
      <c r="F20" s="30"/>
      <c r="G20" s="29"/>
    </row>
    <row r="21" ht="15.75" customHeight="1">
      <c r="B21" s="38" t="s">
        <v>89</v>
      </c>
      <c r="C21" s="39"/>
      <c r="D21" s="39"/>
      <c r="E21" s="41"/>
      <c r="F21" s="30"/>
      <c r="G21" s="29"/>
    </row>
    <row r="22" ht="15.75" customHeight="1">
      <c r="B22" s="46"/>
      <c r="C22" s="39"/>
      <c r="D22" s="39"/>
      <c r="E22" s="41"/>
      <c r="F22" s="30"/>
      <c r="G22" s="29"/>
    </row>
    <row r="23" ht="15.75" customHeight="1">
      <c r="B23" s="38" t="s">
        <v>90</v>
      </c>
      <c r="C23" s="39"/>
      <c r="D23" s="39"/>
      <c r="E23" s="41"/>
      <c r="F23" s="30"/>
      <c r="G23" s="29"/>
    </row>
    <row r="24" ht="15.75" customHeight="1">
      <c r="B24" s="38" t="s">
        <v>91</v>
      </c>
      <c r="C24" s="39"/>
      <c r="D24" s="39"/>
      <c r="E24" s="41"/>
      <c r="F24" s="30"/>
      <c r="G24" s="29"/>
    </row>
    <row r="25" ht="15.75" customHeight="1">
      <c r="B25" s="46"/>
      <c r="C25" s="39"/>
      <c r="D25" s="39"/>
      <c r="E25" s="41"/>
      <c r="F25" s="30"/>
      <c r="G25" s="29"/>
    </row>
    <row r="26" ht="15.75" customHeight="1">
      <c r="B26" s="38" t="s">
        <v>92</v>
      </c>
      <c r="C26" s="39"/>
      <c r="D26" s="39"/>
      <c r="E26" s="41"/>
      <c r="F26" s="30"/>
      <c r="G26" s="29"/>
    </row>
    <row r="27" ht="15.75" customHeight="1">
      <c r="B27" s="38" t="s">
        <v>93</v>
      </c>
      <c r="C27" s="39"/>
      <c r="D27" s="39"/>
      <c r="E27" s="41"/>
      <c r="F27" s="30"/>
      <c r="G27" s="29"/>
    </row>
    <row r="28" ht="15.75" customHeight="1">
      <c r="B28" s="46"/>
      <c r="C28" s="39"/>
      <c r="D28" s="39"/>
      <c r="E28" s="41"/>
      <c r="F28" s="30"/>
      <c r="G28" s="29"/>
    </row>
    <row r="29" ht="15.75" customHeight="1">
      <c r="B29" s="38" t="s">
        <v>94</v>
      </c>
      <c r="C29" s="39"/>
      <c r="D29" s="39"/>
      <c r="E29" s="41"/>
      <c r="F29" s="30"/>
      <c r="G29" s="29"/>
    </row>
    <row r="30" ht="15.75" customHeight="1">
      <c r="B30" s="38" t="s">
        <v>95</v>
      </c>
      <c r="C30" s="39"/>
      <c r="D30" s="39"/>
      <c r="E30" s="41"/>
      <c r="F30" s="30"/>
      <c r="G30" s="29"/>
    </row>
    <row r="31" ht="15.75" customHeight="1">
      <c r="B31" s="46"/>
      <c r="C31" s="39"/>
      <c r="D31" s="39"/>
      <c r="E31" s="41"/>
      <c r="F31" s="30"/>
      <c r="G31" s="29"/>
    </row>
    <row r="32" ht="15.75" customHeight="1">
      <c r="B32" s="38" t="s">
        <v>96</v>
      </c>
      <c r="C32" s="39"/>
      <c r="D32" s="39"/>
      <c r="E32" s="41"/>
      <c r="F32" s="30"/>
      <c r="G32" s="29"/>
    </row>
    <row r="33" ht="15.75" customHeight="1">
      <c r="B33" s="38" t="s">
        <v>97</v>
      </c>
      <c r="C33" s="39"/>
      <c r="D33" s="39"/>
      <c r="E33" s="41"/>
      <c r="F33" s="30"/>
      <c r="G33" s="29"/>
    </row>
    <row r="34" ht="15.75" customHeight="1">
      <c r="B34" s="46"/>
      <c r="C34" s="39"/>
      <c r="D34" s="39"/>
      <c r="E34" s="41"/>
      <c r="F34" s="30"/>
      <c r="G34" s="29"/>
    </row>
    <row r="35" ht="15.75" customHeight="1">
      <c r="B35" s="38" t="s">
        <v>98</v>
      </c>
      <c r="C35" s="39"/>
      <c r="D35" s="39"/>
      <c r="E35" s="41"/>
      <c r="F35" s="30"/>
      <c r="G35" s="29"/>
    </row>
    <row r="36" ht="15.75" customHeight="1">
      <c r="B36" s="38" t="s">
        <v>99</v>
      </c>
      <c r="C36" s="39"/>
      <c r="D36" s="39"/>
      <c r="E36" s="41"/>
      <c r="F36" s="30"/>
      <c r="G36" s="29"/>
    </row>
    <row r="37" ht="15.75" customHeight="1">
      <c r="B37" s="47"/>
      <c r="C37" s="39"/>
      <c r="D37" s="39"/>
      <c r="E37" s="41"/>
      <c r="F37" s="30"/>
      <c r="G37" s="29"/>
    </row>
    <row r="38" ht="15.75" customHeight="1">
      <c r="B38" s="38" t="s">
        <v>100</v>
      </c>
      <c r="C38" s="39"/>
      <c r="D38" s="39"/>
      <c r="E38" s="41"/>
      <c r="F38" s="30"/>
      <c r="G38" s="29"/>
    </row>
    <row r="39" ht="15.75" customHeight="1">
      <c r="B39" s="38" t="s">
        <v>101</v>
      </c>
      <c r="C39" s="39"/>
      <c r="D39" s="39"/>
      <c r="E39" s="41"/>
      <c r="F39" s="30"/>
      <c r="G39" s="29"/>
    </row>
    <row r="40" ht="15.75" customHeight="1">
      <c r="B40" s="46"/>
      <c r="C40" s="39"/>
      <c r="D40" s="39"/>
      <c r="E40" s="41"/>
      <c r="F40" s="30"/>
      <c r="G40" s="29"/>
    </row>
    <row r="41" ht="15.75" customHeight="1">
      <c r="B41" s="38" t="s">
        <v>102</v>
      </c>
      <c r="C41" s="39"/>
      <c r="D41" s="39"/>
      <c r="E41" s="41"/>
      <c r="F41" s="30"/>
      <c r="G41" s="29"/>
    </row>
    <row r="42" ht="15.75" customHeight="1">
      <c r="B42" s="38" t="s">
        <v>103</v>
      </c>
      <c r="C42" s="39"/>
      <c r="D42" s="39"/>
      <c r="E42" s="41"/>
      <c r="F42" s="30"/>
      <c r="G42" s="29"/>
    </row>
    <row r="43" ht="15.75" customHeight="1">
      <c r="B43" s="46"/>
      <c r="C43" s="39"/>
      <c r="D43" s="39"/>
      <c r="E43" s="41"/>
      <c r="F43" s="30"/>
      <c r="G43" s="29"/>
    </row>
    <row r="44" ht="15.75" customHeight="1">
      <c r="B44" s="38" t="s">
        <v>104</v>
      </c>
      <c r="C44" s="39"/>
      <c r="D44" s="39"/>
      <c r="E44" s="41"/>
      <c r="F44" s="30"/>
      <c r="G44" s="29"/>
    </row>
    <row r="45" ht="15.75" customHeight="1">
      <c r="B45" s="38" t="s">
        <v>105</v>
      </c>
      <c r="C45" s="39"/>
      <c r="D45" s="39"/>
      <c r="E45" s="41"/>
      <c r="F45" s="30"/>
      <c r="G45" s="29"/>
    </row>
    <row r="46" ht="15.75" customHeight="1">
      <c r="B46" s="46"/>
      <c r="C46" s="39"/>
      <c r="D46" s="39"/>
      <c r="E46" s="41"/>
      <c r="F46" s="30"/>
      <c r="G46" s="29"/>
    </row>
    <row r="47" ht="15.75" customHeight="1">
      <c r="B47" s="38" t="s">
        <v>106</v>
      </c>
      <c r="C47" s="39"/>
      <c r="D47" s="39"/>
      <c r="E47" s="41"/>
      <c r="F47" s="30"/>
      <c r="G47" s="29"/>
    </row>
    <row r="48" ht="15.75" customHeight="1">
      <c r="B48" s="38" t="s">
        <v>107</v>
      </c>
      <c r="C48" s="39"/>
      <c r="D48" s="39"/>
      <c r="E48" s="41"/>
      <c r="F48" s="30"/>
      <c r="G48" s="29"/>
    </row>
    <row r="49" ht="15.75" customHeight="1">
      <c r="B49" s="46"/>
      <c r="C49" s="39"/>
      <c r="D49" s="39"/>
      <c r="E49" s="41"/>
      <c r="F49" s="30"/>
      <c r="G49" s="29"/>
    </row>
    <row r="50" ht="15.75" customHeight="1">
      <c r="B50" s="38" t="s">
        <v>108</v>
      </c>
      <c r="C50" s="39"/>
      <c r="D50" s="39"/>
      <c r="E50" s="41"/>
      <c r="F50" s="30"/>
      <c r="G50" s="29"/>
    </row>
    <row r="51" ht="15.75" customHeight="1">
      <c r="B51" s="38" t="s">
        <v>109</v>
      </c>
      <c r="C51" s="39"/>
      <c r="D51" s="39"/>
      <c r="E51" s="41"/>
      <c r="F51" s="30"/>
      <c r="G51" s="29"/>
    </row>
    <row r="52" ht="15.75" customHeight="1">
      <c r="B52" s="46"/>
      <c r="C52" s="39"/>
      <c r="D52" s="39"/>
      <c r="E52" s="41"/>
      <c r="F52" s="30"/>
      <c r="G52" s="29"/>
    </row>
    <row r="53" ht="15.75" customHeight="1">
      <c r="B53" s="38" t="s">
        <v>110</v>
      </c>
      <c r="C53" s="39"/>
      <c r="D53" s="39"/>
      <c r="E53" s="41"/>
      <c r="F53" s="30"/>
      <c r="G53" s="29"/>
    </row>
    <row r="54" ht="15.75" customHeight="1">
      <c r="B54" s="38" t="s">
        <v>111</v>
      </c>
      <c r="C54" s="39"/>
      <c r="D54" s="39"/>
      <c r="E54" s="41"/>
      <c r="F54" s="30"/>
      <c r="G54" s="29"/>
    </row>
    <row r="55" ht="15.75" customHeight="1">
      <c r="B55" s="46"/>
      <c r="C55" s="39"/>
      <c r="D55" s="39"/>
      <c r="E55" s="41"/>
      <c r="F55" s="30"/>
      <c r="G55" s="29"/>
    </row>
    <row r="56" ht="15.75" customHeight="1">
      <c r="B56" s="38" t="s">
        <v>112</v>
      </c>
      <c r="C56" s="39"/>
      <c r="D56" s="39"/>
      <c r="E56" s="41"/>
      <c r="F56" s="30"/>
      <c r="G56" s="29"/>
    </row>
    <row r="57" ht="15.75" customHeight="1">
      <c r="B57" s="38" t="s">
        <v>113</v>
      </c>
      <c r="C57" s="39"/>
      <c r="D57" s="39"/>
      <c r="E57" s="41"/>
      <c r="F57" s="30"/>
      <c r="G57" s="29"/>
    </row>
    <row r="58" ht="15.75" customHeight="1">
      <c r="B58" s="46"/>
      <c r="C58" s="39"/>
      <c r="D58" s="39"/>
      <c r="E58" s="41"/>
      <c r="F58" s="30"/>
      <c r="G58" s="29"/>
    </row>
    <row r="59" ht="15.75" customHeight="1">
      <c r="B59" s="38" t="s">
        <v>114</v>
      </c>
      <c r="C59" s="39"/>
      <c r="D59" s="39"/>
      <c r="E59" s="41"/>
      <c r="F59" s="30"/>
      <c r="G59" s="29"/>
    </row>
    <row r="60" ht="15.75" customHeight="1">
      <c r="B60" s="38" t="s">
        <v>115</v>
      </c>
      <c r="C60" s="39"/>
      <c r="D60" s="39"/>
      <c r="E60" s="41"/>
      <c r="F60" s="30"/>
      <c r="G60" s="29"/>
    </row>
    <row r="61" ht="15.75" customHeight="1">
      <c r="B61" s="46"/>
      <c r="C61" s="39"/>
      <c r="D61" s="39"/>
      <c r="E61" s="41"/>
      <c r="F61" s="30"/>
      <c r="G61" s="29"/>
    </row>
    <row r="62" ht="15.75" customHeight="1">
      <c r="B62" s="38" t="s">
        <v>116</v>
      </c>
      <c r="C62" s="39"/>
      <c r="D62" s="39"/>
      <c r="E62" s="41"/>
      <c r="F62" s="30"/>
      <c r="G62" s="29"/>
    </row>
    <row r="63" ht="15.75" customHeight="1">
      <c r="B63" s="38" t="s">
        <v>117</v>
      </c>
      <c r="C63" s="39"/>
      <c r="D63" s="39"/>
      <c r="E63" s="41"/>
      <c r="F63" s="30"/>
      <c r="G63" s="29"/>
    </row>
    <row r="64" ht="15.75" customHeight="1">
      <c r="B64" s="46"/>
      <c r="C64" s="39"/>
      <c r="D64" s="39"/>
      <c r="E64" s="41"/>
      <c r="F64" s="30"/>
      <c r="G64" s="29"/>
    </row>
    <row r="65" ht="15.75" customHeight="1">
      <c r="B65" s="38" t="s">
        <v>118</v>
      </c>
      <c r="C65" s="39"/>
      <c r="D65" s="39"/>
      <c r="E65" s="41"/>
      <c r="F65" s="30"/>
      <c r="G65" s="29"/>
    </row>
    <row r="66" ht="15.75" customHeight="1">
      <c r="B66" s="38" t="s">
        <v>119</v>
      </c>
      <c r="C66" s="39"/>
      <c r="D66" s="39"/>
      <c r="E66" s="41"/>
      <c r="F66" s="30"/>
      <c r="G66" s="29"/>
    </row>
    <row r="67" ht="15.75" customHeight="1">
      <c r="B67" s="46"/>
      <c r="C67" s="39"/>
      <c r="D67" s="39"/>
      <c r="E67" s="41"/>
      <c r="F67" s="30"/>
      <c r="G67" s="29"/>
    </row>
    <row r="68" ht="15.75" customHeight="1">
      <c r="B68" s="38" t="s">
        <v>120</v>
      </c>
      <c r="C68" s="39"/>
      <c r="D68" s="39"/>
      <c r="E68" s="41"/>
      <c r="F68" s="30"/>
      <c r="G68" s="29"/>
    </row>
    <row r="69" ht="15.75" customHeight="1">
      <c r="B69" s="48" t="s">
        <v>121</v>
      </c>
      <c r="C69" s="39"/>
      <c r="D69" s="39"/>
      <c r="E69" s="41"/>
      <c r="F69" s="30"/>
      <c r="G69" s="29"/>
    </row>
    <row r="70" ht="15.75" customHeight="1">
      <c r="B70" s="4"/>
    </row>
    <row r="71" ht="15.75" customHeight="1">
      <c r="B71" s="4"/>
    </row>
    <row r="72" ht="15.75" customHeight="1">
      <c r="B72" s="4"/>
    </row>
    <row r="73" ht="15.75" customHeight="1">
      <c r="B73" s="4"/>
    </row>
    <row r="74" ht="15.75" customHeight="1">
      <c r="B74" s="4"/>
    </row>
    <row r="75" ht="15.75" customHeight="1">
      <c r="B75" s="4"/>
    </row>
    <row r="76" ht="15.75" customHeight="1">
      <c r="B76" s="4"/>
    </row>
    <row r="77" ht="15.75" customHeight="1">
      <c r="B77" s="4"/>
    </row>
    <row r="78" ht="15.75" customHeight="1">
      <c r="B78" s="4"/>
    </row>
    <row r="79" ht="15.75" customHeight="1">
      <c r="B79" s="4"/>
    </row>
    <row r="80" ht="15.75" customHeight="1">
      <c r="B80" s="4"/>
    </row>
    <row r="81" ht="15.75" customHeight="1">
      <c r="B81" s="4"/>
    </row>
    <row r="82" ht="15.75" customHeight="1">
      <c r="B82" s="4"/>
    </row>
    <row r="83" ht="15.75" customHeight="1">
      <c r="B83" s="4"/>
    </row>
    <row r="84" ht="15.75" customHeight="1">
      <c r="B84" s="4"/>
    </row>
    <row r="85" ht="15.75" customHeight="1">
      <c r="B85" s="4"/>
    </row>
    <row r="86" ht="15.75" customHeight="1">
      <c r="B86" s="4"/>
    </row>
    <row r="87" ht="15.75" customHeight="1">
      <c r="B87" s="4"/>
    </row>
    <row r="88" ht="15.75" customHeight="1">
      <c r="B88" s="4"/>
    </row>
    <row r="89" ht="15.75" customHeight="1">
      <c r="B89" s="4"/>
    </row>
    <row r="90" ht="15.75" customHeight="1">
      <c r="B90" s="4"/>
    </row>
    <row r="91" ht="15.75" customHeight="1">
      <c r="B91" s="4"/>
    </row>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
    <mergeCell ref="E50:G50"/>
    <mergeCell ref="E51:G51"/>
    <mergeCell ref="E52:G52"/>
    <mergeCell ref="E53:G53"/>
    <mergeCell ref="E54:G54"/>
    <mergeCell ref="E55:G55"/>
    <mergeCell ref="E56:G56"/>
    <mergeCell ref="E64:G64"/>
    <mergeCell ref="E65:G65"/>
    <mergeCell ref="E66:G66"/>
    <mergeCell ref="E67:G67"/>
    <mergeCell ref="E68:G68"/>
    <mergeCell ref="E69:G69"/>
    <mergeCell ref="E57:G57"/>
    <mergeCell ref="E58:G58"/>
    <mergeCell ref="E59:G59"/>
    <mergeCell ref="E60:G60"/>
    <mergeCell ref="E61:G61"/>
    <mergeCell ref="E62:G62"/>
    <mergeCell ref="E63:G63"/>
    <mergeCell ref="C1:D1"/>
    <mergeCell ref="E1:G1"/>
    <mergeCell ref="E2:G2"/>
    <mergeCell ref="C3:G4"/>
    <mergeCell ref="E5:G5"/>
    <mergeCell ref="E6:G6"/>
    <mergeCell ref="E7:G7"/>
    <mergeCell ref="E8:G8"/>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71"/>
    <col customWidth="1" min="2" max="2" width="9.71"/>
    <col customWidth="1" min="3" max="3" width="11.71"/>
    <col customWidth="1" min="4" max="4" width="8.71"/>
    <col customWidth="1" min="5" max="5" width="9.29"/>
    <col customWidth="1" min="6" max="6" width="11.29"/>
    <col customWidth="1" min="7" max="26" width="8.71"/>
  </cols>
  <sheetData>
    <row r="1">
      <c r="A1" s="5"/>
    </row>
    <row r="9">
      <c r="A9" s="5" t="s">
        <v>42</v>
      </c>
    </row>
    <row r="10">
      <c r="A10" s="5" t="s">
        <v>43</v>
      </c>
    </row>
    <row r="11">
      <c r="A11" s="5" t="s">
        <v>44</v>
      </c>
    </row>
    <row r="12">
      <c r="B12" s="5" t="s">
        <v>7</v>
      </c>
      <c r="E12" s="5" t="s">
        <v>47</v>
      </c>
    </row>
    <row r="13">
      <c r="A13" s="23" t="s">
        <v>48</v>
      </c>
      <c r="B13" s="7"/>
      <c r="C13" s="7">
        <f>5682.64+675.84</f>
        <v>6358.48</v>
      </c>
      <c r="D13" s="7"/>
      <c r="E13" s="7"/>
      <c r="F13" s="7">
        <f>9452.69+303.44</f>
        <v>9756.13</v>
      </c>
      <c r="G13" s="7"/>
    </row>
    <row r="14">
      <c r="B14" s="9"/>
      <c r="C14" s="9"/>
      <c r="D14" s="9"/>
      <c r="E14" s="9"/>
      <c r="F14" s="9"/>
      <c r="G14" s="9"/>
    </row>
    <row r="15">
      <c r="A15" s="19" t="s">
        <v>49</v>
      </c>
      <c r="B15" s="9"/>
      <c r="C15" s="9"/>
      <c r="D15" s="9"/>
      <c r="E15" s="9"/>
      <c r="F15" s="9"/>
      <c r="G15" s="9"/>
    </row>
    <row r="16">
      <c r="A16" s="24" t="s">
        <v>50</v>
      </c>
      <c r="B16" s="12"/>
      <c r="C16" s="12"/>
      <c r="D16" s="12"/>
      <c r="E16" s="12">
        <f>25+20</f>
        <v>45</v>
      </c>
      <c r="F16" s="12"/>
      <c r="G16" s="12"/>
    </row>
    <row r="17">
      <c r="A17" s="24" t="s">
        <v>11</v>
      </c>
      <c r="B17" s="12"/>
      <c r="C17" s="12"/>
      <c r="D17" s="12"/>
      <c r="E17" s="12"/>
      <c r="F17" s="12"/>
      <c r="G17" s="12"/>
    </row>
    <row r="18">
      <c r="A18" s="16" t="s">
        <v>12</v>
      </c>
      <c r="B18" s="12"/>
      <c r="C18" s="12"/>
      <c r="D18" s="12"/>
      <c r="E18" s="12"/>
      <c r="F18" s="12"/>
      <c r="G18" s="12"/>
    </row>
    <row r="19">
      <c r="A19" s="16" t="s">
        <v>13</v>
      </c>
      <c r="B19" s="12">
        <f>30+30+30+30+30+30</f>
        <v>180</v>
      </c>
      <c r="C19" s="12"/>
      <c r="D19" s="12"/>
      <c r="E19" s="12"/>
      <c r="F19" s="12"/>
      <c r="G19" s="12"/>
    </row>
    <row r="20">
      <c r="A20" s="16" t="s">
        <v>14</v>
      </c>
      <c r="B20" s="12">
        <f>50+50+50+50</f>
        <v>200</v>
      </c>
      <c r="C20" s="12"/>
      <c r="D20" s="12"/>
      <c r="E20" s="12"/>
      <c r="F20" s="12"/>
      <c r="G20" s="12"/>
    </row>
    <row r="21" ht="15.75" customHeight="1">
      <c r="A21" s="24" t="s">
        <v>51</v>
      </c>
      <c r="B21" s="12"/>
      <c r="C21" s="12"/>
      <c r="D21" s="12"/>
      <c r="E21" s="12"/>
      <c r="F21" s="12"/>
      <c r="G21" s="12"/>
    </row>
    <row r="22" ht="15.75" customHeight="1">
      <c r="A22" s="16" t="s">
        <v>17</v>
      </c>
      <c r="B22" s="12">
        <v>50.0</v>
      </c>
      <c r="C22" s="12"/>
      <c r="D22" s="12"/>
      <c r="E22" s="12"/>
      <c r="F22" s="12"/>
      <c r="G22" s="12"/>
    </row>
    <row r="23" ht="15.75" customHeight="1">
      <c r="A23" s="24" t="s">
        <v>18</v>
      </c>
      <c r="B23" s="12"/>
      <c r="C23" s="12"/>
      <c r="D23" s="12"/>
      <c r="E23" s="12"/>
      <c r="F23" s="12"/>
      <c r="G23" s="12"/>
    </row>
    <row r="24" ht="15.75" customHeight="1">
      <c r="A24" s="16" t="s">
        <v>19</v>
      </c>
      <c r="B24" s="12">
        <f>25+25+25+35+15</f>
        <v>125</v>
      </c>
      <c r="C24" s="12"/>
      <c r="D24" s="12"/>
      <c r="E24" s="12"/>
      <c r="F24" s="12"/>
      <c r="G24" s="12"/>
    </row>
    <row r="25" ht="15.75" customHeight="1">
      <c r="A25" s="16" t="s">
        <v>20</v>
      </c>
      <c r="B25" s="12">
        <v>50.0</v>
      </c>
      <c r="C25" s="12" t="s">
        <v>53</v>
      </c>
      <c r="D25" s="12"/>
      <c r="E25" s="12"/>
      <c r="F25" s="12"/>
      <c r="G25" s="12"/>
    </row>
    <row r="26" ht="15.75" customHeight="1">
      <c r="A26" s="16" t="s">
        <v>21</v>
      </c>
      <c r="B26" s="12">
        <f>50+25+25+50</f>
        <v>150</v>
      </c>
      <c r="C26" s="12"/>
      <c r="D26" s="12"/>
      <c r="E26" s="12"/>
      <c r="F26" s="12"/>
      <c r="G26" s="12"/>
    </row>
    <row r="27" ht="15.75" customHeight="1">
      <c r="B27" s="17"/>
      <c r="C27" s="12"/>
      <c r="D27" s="12"/>
      <c r="E27" s="17"/>
      <c r="F27" s="12"/>
      <c r="G27" s="12"/>
    </row>
    <row r="28" ht="15.75" customHeight="1">
      <c r="A28" s="18" t="s">
        <v>22</v>
      </c>
      <c r="B28" s="12"/>
      <c r="C28" s="12">
        <f>SUM(B16:B27)</f>
        <v>755</v>
      </c>
      <c r="D28" s="12"/>
      <c r="E28" s="12"/>
      <c r="F28" s="12">
        <f>SUM(E16:E27)</f>
        <v>45</v>
      </c>
      <c r="G28" s="12"/>
    </row>
    <row r="29" ht="15.75" customHeight="1">
      <c r="B29" s="12"/>
      <c r="C29" s="12"/>
      <c r="D29" s="12"/>
      <c r="E29" s="12"/>
      <c r="F29" s="12"/>
      <c r="G29" s="12"/>
    </row>
    <row r="30" ht="15.75" customHeight="1">
      <c r="A30" s="19" t="s">
        <v>54</v>
      </c>
      <c r="B30" s="12"/>
      <c r="C30" s="12"/>
      <c r="D30" s="12"/>
      <c r="E30" s="12"/>
      <c r="F30" s="12"/>
      <c r="G30" s="12"/>
    </row>
    <row r="31" ht="15.75" customHeight="1">
      <c r="A31" s="24" t="s">
        <v>122</v>
      </c>
      <c r="B31" s="12">
        <v>-50.0</v>
      </c>
      <c r="C31" s="12"/>
      <c r="D31" s="12"/>
      <c r="E31" s="12"/>
      <c r="F31" s="12"/>
      <c r="G31" s="12"/>
    </row>
    <row r="32" ht="15.75" customHeight="1">
      <c r="A32" s="24" t="s">
        <v>51</v>
      </c>
      <c r="B32" s="12"/>
      <c r="C32" s="12"/>
      <c r="D32" s="12"/>
      <c r="E32" s="12"/>
      <c r="F32" s="12"/>
      <c r="G32" s="12"/>
    </row>
    <row r="33" ht="15.75" customHeight="1">
      <c r="A33" s="16" t="s">
        <v>123</v>
      </c>
      <c r="B33" s="12">
        <v>-953.77</v>
      </c>
      <c r="C33" s="12"/>
      <c r="D33" s="12"/>
      <c r="E33" s="12"/>
      <c r="F33" s="12"/>
      <c r="G33" s="12"/>
    </row>
    <row r="34" ht="15.75" customHeight="1">
      <c r="A34" s="24" t="s">
        <v>18</v>
      </c>
      <c r="B34" s="12"/>
      <c r="C34" s="12"/>
      <c r="D34" s="12"/>
      <c r="E34" s="12"/>
      <c r="F34" s="12"/>
      <c r="G34" s="12"/>
    </row>
    <row r="35" ht="15.75" customHeight="1">
      <c r="A35" s="16" t="s">
        <v>124</v>
      </c>
      <c r="B35" s="12">
        <v>-198.24</v>
      </c>
      <c r="C35" s="12"/>
      <c r="D35" s="12"/>
      <c r="E35" s="12"/>
      <c r="F35" s="12"/>
      <c r="G35" s="12"/>
    </row>
    <row r="36" ht="15.75" customHeight="1">
      <c r="A36" s="24" t="s">
        <v>56</v>
      </c>
      <c r="B36" s="12"/>
      <c r="C36" s="12"/>
      <c r="D36" s="12"/>
      <c r="E36" s="12"/>
      <c r="F36" s="12"/>
      <c r="G36" s="12"/>
    </row>
    <row r="37" ht="15.75" customHeight="1">
      <c r="A37" s="16" t="s">
        <v>125</v>
      </c>
      <c r="B37" s="12">
        <f>-180.97</f>
        <v>-180.97</v>
      </c>
      <c r="C37" s="12"/>
      <c r="D37" s="12"/>
      <c r="E37" s="12"/>
      <c r="F37" s="12"/>
      <c r="G37" s="12"/>
    </row>
    <row r="38" ht="15.75" customHeight="1">
      <c r="A38" s="16" t="s">
        <v>57</v>
      </c>
      <c r="B38" s="12">
        <f>-50</f>
        <v>-50</v>
      </c>
      <c r="C38" s="49"/>
      <c r="D38" s="12"/>
      <c r="E38" s="12"/>
      <c r="F38" s="12"/>
      <c r="G38" s="12"/>
    </row>
    <row r="39" ht="15.75" customHeight="1">
      <c r="A39" s="24" t="s">
        <v>126</v>
      </c>
      <c r="B39" s="17">
        <f>-0.66-10.22-8.98</f>
        <v>-19.86</v>
      </c>
      <c r="C39" s="12"/>
      <c r="D39" s="12"/>
      <c r="E39" s="12"/>
      <c r="F39" s="12"/>
      <c r="G39" s="12"/>
    </row>
    <row r="40" ht="15.75" customHeight="1">
      <c r="A40" s="18" t="s">
        <v>60</v>
      </c>
      <c r="B40" s="9"/>
      <c r="C40" s="21">
        <f>SUM(B31:B39)</f>
        <v>-1452.84</v>
      </c>
      <c r="D40" s="9"/>
      <c r="E40" s="9"/>
      <c r="F40" s="21">
        <f>SUM(E31:E39)</f>
        <v>0</v>
      </c>
      <c r="G40" s="9"/>
    </row>
    <row r="41" ht="15.75" customHeight="1">
      <c r="B41" s="9"/>
      <c r="C41" s="9"/>
      <c r="D41" s="9"/>
      <c r="E41" s="9"/>
      <c r="F41" s="9"/>
      <c r="G41" s="9"/>
    </row>
    <row r="42" ht="15.75" customHeight="1">
      <c r="A42" s="23" t="s">
        <v>61</v>
      </c>
      <c r="B42" s="9"/>
      <c r="C42" s="22">
        <f>C13+C28+C40</f>
        <v>5660.64</v>
      </c>
      <c r="D42" s="9"/>
      <c r="E42" s="9"/>
      <c r="F42" s="22">
        <f>F13+F28+F40</f>
        <v>9801.13</v>
      </c>
      <c r="G42" s="9"/>
    </row>
    <row r="43" ht="15.75" customHeight="1">
      <c r="A43" s="23"/>
      <c r="B43" s="9" t="s">
        <v>62</v>
      </c>
      <c r="C43" s="7">
        <v>2.42</v>
      </c>
      <c r="D43" s="9"/>
      <c r="E43" s="9"/>
      <c r="F43" s="7"/>
      <c r="G43" s="9"/>
    </row>
    <row r="44" ht="15.75" customHeight="1">
      <c r="B44" s="9" t="s">
        <v>63</v>
      </c>
      <c r="C44" s="9">
        <v>50.0</v>
      </c>
      <c r="D44" s="9"/>
      <c r="E44" s="9"/>
      <c r="F44" s="9"/>
      <c r="G44" s="9"/>
    </row>
    <row r="45" ht="15.75" customHeight="1">
      <c r="A45" s="2" t="s">
        <v>64</v>
      </c>
      <c r="C45" s="22">
        <f>SUM(C42:C44)</f>
        <v>5713.06</v>
      </c>
      <c r="F45" s="22">
        <f>SUM(F42:F44)</f>
        <v>9801.13</v>
      </c>
    </row>
    <row r="46" ht="15.75" customHeight="1"/>
    <row r="47" ht="15.75" customHeight="1"/>
    <row r="48" ht="15.75" customHeight="1">
      <c r="A48" s="2" t="s">
        <v>65</v>
      </c>
      <c r="C48" s="2">
        <v>6259.45</v>
      </c>
      <c r="F48" s="2">
        <v>9671.13</v>
      </c>
    </row>
    <row r="49" ht="15.75" customHeight="1">
      <c r="B49" s="2" t="s">
        <v>66</v>
      </c>
      <c r="C49" s="2">
        <f>335-20</f>
        <v>315</v>
      </c>
      <c r="E49" s="2" t="s">
        <v>67</v>
      </c>
      <c r="F49" s="2">
        <v>20.0</v>
      </c>
    </row>
    <row r="50" ht="15.75" customHeight="1">
      <c r="B50" s="2" t="s">
        <v>68</v>
      </c>
      <c r="C50" s="2">
        <v>50.0</v>
      </c>
    </row>
    <row r="51" ht="15.75" customHeight="1">
      <c r="B51" s="2" t="s">
        <v>69</v>
      </c>
      <c r="C51" s="2">
        <v>-25.0</v>
      </c>
    </row>
    <row r="52" ht="15.75" customHeight="1">
      <c r="B52" s="2" t="s">
        <v>70</v>
      </c>
      <c r="C52" s="2">
        <f>1.21</f>
        <v>1.21</v>
      </c>
    </row>
    <row r="53" ht="15.75" customHeight="1">
      <c r="A53" s="2" t="s">
        <v>71</v>
      </c>
      <c r="C53" s="26">
        <f>SUM(C48:C52)</f>
        <v>6600.66</v>
      </c>
      <c r="D53" s="9"/>
      <c r="E53" s="9"/>
      <c r="F53" s="26">
        <f>SUM(F48:F52)</f>
        <v>9691.13</v>
      </c>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F8"/>
    <mergeCell ref="A9:F9"/>
    <mergeCell ref="A10:F10"/>
    <mergeCell ref="A11:F11"/>
    <mergeCell ref="B12:C12"/>
    <mergeCell ref="E12:F12"/>
  </mergeCells>
  <printOptions gridLines="1"/>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2022-01-06T14:47:01Z</dcterms:created>
  <dc:creator>Y.P.Banks</dc:creator>
</cp:coreProperties>
</file>